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FLAT UPLOAD\"/>
    </mc:Choice>
  </mc:AlternateContent>
  <xr:revisionPtr revIDLastSave="0" documentId="10_ncr:8100000_{CC48F098-9717-449A-A9A2-27073F1226CC}" xr6:coauthVersionLast="33" xr6:coauthVersionMax="33" xr10:uidLastSave="{00000000-0000-0000-0000-000000000000}"/>
  <bookViews>
    <workbookView xWindow="0" yWindow="0" windowWidth="19200" windowHeight="6960" xr2:uid="{F0DFBFAF-A7B6-41FE-9A1C-64159702F477}"/>
  </bookViews>
  <sheets>
    <sheet name="MARKS" sheetId="1" r:id="rId1"/>
    <sheet name="CO Attainment" sheetId="2" r:id="rId2"/>
    <sheet name="CO PO" sheetId="3" r:id="rId3"/>
    <sheet name="PO DA" sheetId="4" r:id="rId4"/>
    <sheet name="CO PO Attainment" sheetId="5" r:id="rId5"/>
    <sheet name="Sheet5" sheetId="8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6" i="1" l="1"/>
  <c r="R57" i="1" s="1"/>
  <c r="R58" i="1" s="1"/>
  <c r="Q56" i="1"/>
  <c r="Q57" i="1" s="1"/>
  <c r="Q58" i="1" s="1"/>
  <c r="P56" i="1"/>
  <c r="P57" i="1" s="1"/>
  <c r="P58" i="1" s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O56" i="1"/>
  <c r="O57" i="1" s="1"/>
  <c r="O58" i="1" s="1"/>
  <c r="S56" i="1" l="1"/>
  <c r="P9" i="5" l="1"/>
  <c r="O9" i="5"/>
  <c r="N9" i="5"/>
  <c r="M9" i="5"/>
  <c r="L9" i="5"/>
  <c r="K9" i="5"/>
  <c r="J9" i="5"/>
  <c r="I9" i="5"/>
  <c r="H9" i="5"/>
  <c r="G9" i="5"/>
  <c r="F9" i="5"/>
  <c r="E9" i="5"/>
  <c r="D9" i="5"/>
  <c r="C9" i="5"/>
  <c r="O14" i="8" l="1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P6" i="5" l="1"/>
  <c r="O6" i="5"/>
  <c r="N6" i="5"/>
  <c r="M6" i="5"/>
  <c r="L6" i="5"/>
  <c r="K6" i="5"/>
  <c r="J6" i="5"/>
  <c r="I6" i="5"/>
  <c r="H6" i="5"/>
  <c r="G6" i="5"/>
  <c r="F6" i="5"/>
  <c r="E6" i="5"/>
  <c r="D6" i="5"/>
  <c r="C6" i="5"/>
  <c r="AD3" i="4" l="1"/>
  <c r="AD4" i="4"/>
  <c r="AD5" i="4"/>
  <c r="AD2" i="4"/>
  <c r="AC3" i="4"/>
  <c r="AC4" i="4"/>
  <c r="AC5" i="4"/>
  <c r="AC2" i="4"/>
  <c r="AB3" i="4"/>
  <c r="AB4" i="4"/>
  <c r="AB5" i="4"/>
  <c r="AB2" i="4"/>
  <c r="AA3" i="4"/>
  <c r="AA4" i="4"/>
  <c r="AA5" i="4"/>
  <c r="AA2" i="4"/>
  <c r="Z3" i="4"/>
  <c r="Z4" i="4"/>
  <c r="Z5" i="4"/>
  <c r="Z2" i="4"/>
  <c r="Y3" i="4"/>
  <c r="Y4" i="4"/>
  <c r="Y5" i="4"/>
  <c r="Y2" i="4"/>
  <c r="X3" i="4"/>
  <c r="X4" i="4"/>
  <c r="X5" i="4"/>
  <c r="X2" i="4"/>
  <c r="W3" i="4"/>
  <c r="W4" i="4"/>
  <c r="W5" i="4"/>
  <c r="W2" i="4"/>
  <c r="V3" i="4"/>
  <c r="V4" i="4"/>
  <c r="V5" i="4"/>
  <c r="V2" i="4"/>
  <c r="U3" i="4"/>
  <c r="U4" i="4"/>
  <c r="U5" i="4"/>
  <c r="U2" i="4"/>
  <c r="T3" i="4"/>
  <c r="T4" i="4"/>
  <c r="T5" i="4"/>
  <c r="T2" i="4"/>
  <c r="S3" i="4"/>
  <c r="S4" i="4"/>
  <c r="S5" i="4"/>
  <c r="S2" i="4"/>
  <c r="R3" i="4"/>
  <c r="R4" i="4"/>
  <c r="R5" i="4"/>
  <c r="R2" i="4"/>
  <c r="Q3" i="4"/>
  <c r="Q4" i="4"/>
  <c r="Q5" i="4"/>
  <c r="Q2" i="4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 l="1"/>
</calcChain>
</file>

<file path=xl/sharedStrings.xml><?xml version="1.0" encoding="utf-8"?>
<sst xmlns="http://schemas.openxmlformats.org/spreadsheetml/2006/main" count="302" uniqueCount="131">
  <si>
    <t>SUM</t>
  </si>
  <si>
    <t>CO2</t>
  </si>
  <si>
    <t xml:space="preserve"> CO1</t>
  </si>
  <si>
    <t>CO3</t>
  </si>
  <si>
    <t>CO4</t>
  </si>
  <si>
    <t>Reg No.</t>
  </si>
  <si>
    <t>AVERAGE</t>
  </si>
  <si>
    <t>PERCENTAGE</t>
  </si>
  <si>
    <t>MARKS</t>
  </si>
  <si>
    <t>CO and PO attainment</t>
  </si>
  <si>
    <t>CO s</t>
  </si>
  <si>
    <t>Assessment</t>
  </si>
  <si>
    <t>Internal Test(50 %)</t>
  </si>
  <si>
    <t>Continous Assessment(50 %)</t>
  </si>
  <si>
    <t>DA</t>
  </si>
  <si>
    <t>IDA</t>
  </si>
  <si>
    <t>Co attainment</t>
  </si>
  <si>
    <t>Target</t>
  </si>
  <si>
    <t>Attained/Not Attained</t>
  </si>
  <si>
    <t>Avg. (%)</t>
  </si>
  <si>
    <t>Attainment</t>
  </si>
  <si>
    <t>Avg.(%)</t>
  </si>
  <si>
    <t>Course Exit Survey</t>
  </si>
  <si>
    <t>CO 1</t>
  </si>
  <si>
    <t>Attained</t>
  </si>
  <si>
    <t>CO 2</t>
  </si>
  <si>
    <t>CO 3</t>
  </si>
  <si>
    <t>CO 4</t>
  </si>
  <si>
    <t>80%DA+20%IDA</t>
  </si>
  <si>
    <t>BIBHA KUMARI</t>
  </si>
  <si>
    <t>RAKESH KUMAR GUPTA</t>
  </si>
  <si>
    <t>VINAY KUMAR GIRI</t>
  </si>
  <si>
    <t>SNEH VARSHA</t>
  </si>
  <si>
    <t>MD SHAMSHAD ALAM</t>
  </si>
  <si>
    <t>KUMARI TRISHA</t>
  </si>
  <si>
    <t>PRAKASH MANI BADAL</t>
  </si>
  <si>
    <t>POOJA KUMARI</t>
  </si>
  <si>
    <t>SHIV SHANKAR SINGH</t>
  </si>
  <si>
    <t>RASHMI</t>
  </si>
  <si>
    <t>GAURAV KUMAR</t>
  </si>
  <si>
    <t>SAISHTA PARWEEN</t>
  </si>
  <si>
    <t>RAUSHAN KUMAR</t>
  </si>
  <si>
    <t>ARJUN SHARMA</t>
  </si>
  <si>
    <t>AMRITA KUMARI</t>
  </si>
  <si>
    <t>SHAFA PARWEEN</t>
  </si>
  <si>
    <t>VIKASH KUMAR</t>
  </si>
  <si>
    <t>RAVI SHANKAR PRASAD</t>
  </si>
  <si>
    <t>AMIT KUMAR</t>
  </si>
  <si>
    <t>KESHAV KUMAR</t>
  </si>
  <si>
    <t>AZMAT ALI</t>
  </si>
  <si>
    <t>ABHI NANDAN KUMAR</t>
  </si>
  <si>
    <t>MD KAMAR RAZA</t>
  </si>
  <si>
    <t>MD GULFARAZ</t>
  </si>
  <si>
    <t>SHYAMBABU SAHU</t>
  </si>
  <si>
    <t>ABHINESH KUMAR</t>
  </si>
  <si>
    <t>PRAKASH CHANDRA</t>
  </si>
  <si>
    <t>AMARJEET KUMAR YADAV</t>
  </si>
  <si>
    <t>DIVAKAR KUMAR</t>
  </si>
  <si>
    <t>NISHA KUMARI</t>
  </si>
  <si>
    <t>NIDHI KUMARI</t>
  </si>
  <si>
    <t>SADANAND KUMAR</t>
  </si>
  <si>
    <t>SWETA SUMAN</t>
  </si>
  <si>
    <t>NANDAN PRIYADARSHI</t>
  </si>
  <si>
    <t>ROSHAN KUMAR</t>
  </si>
  <si>
    <t>ADITYA SAMRAT</t>
  </si>
  <si>
    <t>RAJ KAMAL</t>
  </si>
  <si>
    <t>SANNY KUMAR BHARTI</t>
  </si>
  <si>
    <t>HONEY KUMARI</t>
  </si>
  <si>
    <t>MD SAQUIB SHAMIM</t>
  </si>
  <si>
    <t>RAHUL KUMAR SAHNI</t>
  </si>
  <si>
    <t>JAGRITI KUMARI</t>
  </si>
  <si>
    <t>SAGAR KUMAR</t>
  </si>
  <si>
    <t>MD SAIF ALI</t>
  </si>
  <si>
    <t>NAWAB ARZOO</t>
  </si>
  <si>
    <t>ABHAY KUMAR</t>
  </si>
  <si>
    <t>JITENDRA KUMAR</t>
  </si>
  <si>
    <t>PRASHANT KUMAR</t>
  </si>
  <si>
    <t>SANDEEP KUMAR</t>
  </si>
  <si>
    <t>SUBHASH KUMAR</t>
  </si>
  <si>
    <t>NIDHI</t>
  </si>
  <si>
    <t>S.N.</t>
  </si>
  <si>
    <t>NAME</t>
  </si>
  <si>
    <t>Quiz/Assisngment</t>
  </si>
  <si>
    <t>Attendance</t>
  </si>
  <si>
    <t>Mid sem</t>
  </si>
  <si>
    <t>Total</t>
  </si>
  <si>
    <t>q1</t>
  </si>
  <si>
    <t>q2</t>
  </si>
  <si>
    <t>q3</t>
  </si>
  <si>
    <t>q4</t>
  </si>
  <si>
    <t>q5</t>
  </si>
  <si>
    <t>q6</t>
  </si>
  <si>
    <t xml:space="preserve">DARBHANGA COLLEGE OF ENGINEERING, DARBHANGA </t>
  </si>
  <si>
    <t>CO</t>
  </si>
  <si>
    <t>CO Attainment</t>
  </si>
  <si>
    <t>PO1</t>
  </si>
  <si>
    <t>PO2</t>
  </si>
  <si>
    <t>PO3</t>
  </si>
  <si>
    <t>PO4</t>
  </si>
  <si>
    <t>PO5</t>
  </si>
  <si>
    <t>PO6</t>
  </si>
  <si>
    <t>PO7</t>
  </si>
  <si>
    <t>PO8</t>
  </si>
  <si>
    <t>PO9</t>
  </si>
  <si>
    <t>PO10</t>
  </si>
  <si>
    <t>PO11</t>
  </si>
  <si>
    <t>PO12</t>
  </si>
  <si>
    <t>PSO1</t>
  </si>
  <si>
    <t>PSO2</t>
  </si>
  <si>
    <t>PO Attainment Level</t>
  </si>
  <si>
    <t>PO Attained/Not Attained</t>
  </si>
  <si>
    <t>Surveys</t>
  </si>
  <si>
    <t>Program Exit Survey</t>
  </si>
  <si>
    <t>Alumni Feedback</t>
  </si>
  <si>
    <t>-</t>
  </si>
  <si>
    <t>Parent Feedback</t>
  </si>
  <si>
    <t>Guest Lecture / Expert Lecture/ workshop Resource person Feedback</t>
  </si>
  <si>
    <t>Guest Lecture / Expert Lecture/ Workshop Student Feedback</t>
  </si>
  <si>
    <t>External Examiner Feedback</t>
  </si>
  <si>
    <t>In-plant training u industry person</t>
  </si>
  <si>
    <t>Industrial Visit by industry person</t>
  </si>
  <si>
    <t>Employer Feedback</t>
  </si>
  <si>
    <t>Co-curricular activities</t>
  </si>
  <si>
    <t>Extra-curricular activities</t>
  </si>
  <si>
    <t>Recruiters</t>
  </si>
  <si>
    <t>PO Attainment (DA)</t>
  </si>
  <si>
    <t>PO Attainment (IDA)</t>
  </si>
  <si>
    <t>Not Attained</t>
  </si>
  <si>
    <t>co 3</t>
  </si>
  <si>
    <t>co 4</t>
  </si>
  <si>
    <t xml:space="preserve"> Attained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</si>
</sst>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9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9" fontId="0" fillId="0" borderId="1" xfId="0" applyNumberFormat="1" applyBorder="1"/>
    <xf numFmtId="0" fontId="4" fillId="0" borderId="1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0" fillId="5" borderId="0" xfId="0" applyFill="1"/>
    <xf numFmtId="0" fontId="0" fillId="6" borderId="0" xfId="0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2" borderId="0" xfId="0" applyFill="1"/>
    <xf numFmtId="0" fontId="0" fillId="7" borderId="0" xfId="0" applyFill="1"/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5E2FB-EBE5-4B26-95B9-CCC133050412}">
  <dimension ref="A1:W59"/>
  <sheetViews>
    <sheetView tabSelected="1" topLeftCell="B1" zoomScale="60" zoomScaleNormal="60" workbookViewId="0">
      <selection activeCell="H4" sqref="H4"/>
    </sheetView>
  </sheetViews>
  <sheetFormatPr defaultRowHeight="14.5" x14ac:dyDescent="0.35"/>
  <cols>
    <col min="2" max="2" width="24.453125" customWidth="1"/>
    <col min="3" max="3" width="18.54296875" customWidth="1"/>
    <col min="4" max="7" width="11.81640625" customWidth="1"/>
  </cols>
  <sheetData>
    <row r="1" spans="1:19" ht="18.5" x14ac:dyDescent="0.45">
      <c r="A1" s="23" t="s">
        <v>92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9" x14ac:dyDescent="0.35">
      <c r="H2" s="12" t="s">
        <v>2</v>
      </c>
      <c r="I2" s="12" t="s">
        <v>1</v>
      </c>
      <c r="J2" s="12" t="s">
        <v>3</v>
      </c>
      <c r="K2" s="12" t="s">
        <v>4</v>
      </c>
      <c r="L2" s="12" t="s">
        <v>4</v>
      </c>
      <c r="M2" s="12" t="s">
        <v>4</v>
      </c>
      <c r="O2" s="12" t="s">
        <v>23</v>
      </c>
      <c r="P2" s="12" t="s">
        <v>25</v>
      </c>
      <c r="Q2" s="12" t="s">
        <v>128</v>
      </c>
      <c r="R2" s="12" t="s">
        <v>129</v>
      </c>
    </row>
    <row r="3" spans="1:19" ht="29" x14ac:dyDescent="0.35">
      <c r="A3" s="24" t="s">
        <v>80</v>
      </c>
      <c r="B3" s="24" t="s">
        <v>81</v>
      </c>
      <c r="C3" s="24" t="s">
        <v>5</v>
      </c>
      <c r="D3" s="7" t="s">
        <v>82</v>
      </c>
      <c r="E3" s="7" t="s">
        <v>83</v>
      </c>
      <c r="F3" s="8" t="s">
        <v>84</v>
      </c>
      <c r="G3" s="8" t="s">
        <v>85</v>
      </c>
      <c r="H3" s="11" t="s">
        <v>86</v>
      </c>
      <c r="I3" s="11" t="s">
        <v>87</v>
      </c>
      <c r="J3" s="11" t="s">
        <v>88</v>
      </c>
      <c r="K3" s="11" t="s">
        <v>89</v>
      </c>
      <c r="L3" s="11" t="s">
        <v>90</v>
      </c>
      <c r="M3" s="11" t="s">
        <v>91</v>
      </c>
    </row>
    <row r="4" spans="1:19" ht="15" thickBot="1" x14ac:dyDescent="0.4">
      <c r="A4" s="25"/>
      <c r="B4" s="26"/>
      <c r="C4" s="24"/>
      <c r="D4" s="9">
        <v>5</v>
      </c>
      <c r="E4" s="10">
        <v>5</v>
      </c>
      <c r="F4" s="10">
        <v>20</v>
      </c>
      <c r="G4" s="10">
        <v>30</v>
      </c>
      <c r="H4" s="10">
        <v>8</v>
      </c>
      <c r="I4" s="10">
        <v>2</v>
      </c>
      <c r="J4" s="10">
        <v>5</v>
      </c>
      <c r="K4" s="10">
        <v>5</v>
      </c>
      <c r="L4" s="10">
        <v>5</v>
      </c>
      <c r="M4" s="10">
        <v>5</v>
      </c>
      <c r="N4" s="14" t="s">
        <v>0</v>
      </c>
      <c r="O4" s="10">
        <v>8</v>
      </c>
      <c r="P4" s="10">
        <v>2</v>
      </c>
      <c r="Q4" s="10">
        <v>5</v>
      </c>
      <c r="R4" s="10">
        <v>5</v>
      </c>
    </row>
    <row r="5" spans="1:19" ht="15" thickBot="1" x14ac:dyDescent="0.4">
      <c r="A5" s="5">
        <v>1</v>
      </c>
      <c r="B5" s="15" t="s">
        <v>29</v>
      </c>
      <c r="C5">
        <v>15105111180</v>
      </c>
      <c r="D5">
        <v>5</v>
      </c>
      <c r="E5">
        <v>5</v>
      </c>
      <c r="F5">
        <v>14</v>
      </c>
      <c r="G5">
        <v>24</v>
      </c>
      <c r="H5">
        <v>3</v>
      </c>
      <c r="I5">
        <v>1</v>
      </c>
      <c r="J5">
        <v>5</v>
      </c>
      <c r="K5">
        <v>5</v>
      </c>
      <c r="L5">
        <v>0</v>
      </c>
      <c r="M5">
        <v>0</v>
      </c>
      <c r="N5" s="13">
        <f>SUM(H5:M5)</f>
        <v>14</v>
      </c>
      <c r="O5">
        <v>3</v>
      </c>
      <c r="P5">
        <v>1</v>
      </c>
      <c r="Q5">
        <v>5</v>
      </c>
      <c r="R5">
        <v>5</v>
      </c>
      <c r="S5">
        <v>14</v>
      </c>
    </row>
    <row r="6" spans="1:19" ht="15" thickBot="1" x14ac:dyDescent="0.4">
      <c r="A6" s="5">
        <v>2</v>
      </c>
      <c r="B6" s="16" t="s">
        <v>30</v>
      </c>
      <c r="C6">
        <v>15105111181</v>
      </c>
      <c r="D6">
        <v>5</v>
      </c>
      <c r="E6">
        <v>5</v>
      </c>
      <c r="F6">
        <v>20</v>
      </c>
      <c r="G6">
        <f t="shared" ref="G6:G55" si="0">D6+E6+F6</f>
        <v>30</v>
      </c>
      <c r="H6">
        <v>3</v>
      </c>
      <c r="I6">
        <v>2</v>
      </c>
      <c r="J6">
        <v>5</v>
      </c>
      <c r="K6">
        <v>0</v>
      </c>
      <c r="L6">
        <v>0</v>
      </c>
      <c r="M6">
        <v>5</v>
      </c>
      <c r="N6" s="13">
        <f t="shared" ref="N6:N55" si="1">SUM(H6:M6)</f>
        <v>15</v>
      </c>
      <c r="O6">
        <v>3</v>
      </c>
      <c r="P6">
        <v>2</v>
      </c>
      <c r="Q6">
        <v>5</v>
      </c>
      <c r="R6">
        <v>5</v>
      </c>
      <c r="S6">
        <f>O6+P6+Q6+R6</f>
        <v>15</v>
      </c>
    </row>
    <row r="7" spans="1:19" ht="15" thickBot="1" x14ac:dyDescent="0.4">
      <c r="A7" s="5">
        <v>3</v>
      </c>
      <c r="B7" s="17" t="s">
        <v>31</v>
      </c>
      <c r="C7">
        <v>15105111182</v>
      </c>
      <c r="D7">
        <v>5</v>
      </c>
      <c r="E7">
        <v>5</v>
      </c>
      <c r="F7">
        <v>19</v>
      </c>
      <c r="G7">
        <f t="shared" si="0"/>
        <v>29</v>
      </c>
      <c r="H7">
        <v>3</v>
      </c>
      <c r="I7">
        <v>2</v>
      </c>
      <c r="J7">
        <v>4</v>
      </c>
      <c r="K7">
        <v>0</v>
      </c>
      <c r="L7">
        <v>5</v>
      </c>
      <c r="M7">
        <v>0</v>
      </c>
      <c r="N7" s="13">
        <f t="shared" si="1"/>
        <v>14</v>
      </c>
      <c r="O7">
        <v>3</v>
      </c>
      <c r="P7">
        <v>2</v>
      </c>
      <c r="Q7">
        <v>4</v>
      </c>
      <c r="R7">
        <v>5</v>
      </c>
      <c r="S7">
        <f>O7+P7+Q7+R7</f>
        <v>14</v>
      </c>
    </row>
    <row r="8" spans="1:19" ht="15" thickBot="1" x14ac:dyDescent="0.4">
      <c r="A8" s="5">
        <v>4</v>
      </c>
      <c r="B8" s="17" t="s">
        <v>32</v>
      </c>
      <c r="C8">
        <v>15105111183</v>
      </c>
      <c r="D8">
        <v>5</v>
      </c>
      <c r="E8">
        <v>5</v>
      </c>
      <c r="F8">
        <v>17</v>
      </c>
      <c r="G8">
        <f t="shared" si="0"/>
        <v>27</v>
      </c>
      <c r="H8">
        <v>3</v>
      </c>
      <c r="I8">
        <v>2</v>
      </c>
      <c r="J8">
        <v>5</v>
      </c>
      <c r="K8">
        <v>0</v>
      </c>
      <c r="L8">
        <v>0</v>
      </c>
      <c r="M8">
        <v>5</v>
      </c>
      <c r="N8" s="13">
        <f t="shared" si="1"/>
        <v>15</v>
      </c>
      <c r="O8">
        <v>3</v>
      </c>
      <c r="P8">
        <v>2</v>
      </c>
      <c r="Q8">
        <v>5</v>
      </c>
      <c r="R8">
        <v>5</v>
      </c>
      <c r="S8">
        <f t="shared" ref="S8:S55" si="2">O8+P8+Q8+R8</f>
        <v>15</v>
      </c>
    </row>
    <row r="9" spans="1:19" ht="15" thickBot="1" x14ac:dyDescent="0.4">
      <c r="A9" s="5">
        <v>5</v>
      </c>
      <c r="B9" s="17" t="s">
        <v>33</v>
      </c>
      <c r="C9">
        <v>15105111184</v>
      </c>
      <c r="D9">
        <v>5</v>
      </c>
      <c r="E9">
        <v>5</v>
      </c>
      <c r="F9">
        <v>11</v>
      </c>
      <c r="G9">
        <f t="shared" si="0"/>
        <v>21</v>
      </c>
      <c r="H9">
        <v>3</v>
      </c>
      <c r="I9">
        <v>0</v>
      </c>
      <c r="J9">
        <v>3</v>
      </c>
      <c r="K9">
        <v>4</v>
      </c>
      <c r="L9">
        <v>0</v>
      </c>
      <c r="M9">
        <v>0</v>
      </c>
      <c r="N9" s="13">
        <f t="shared" si="1"/>
        <v>10</v>
      </c>
      <c r="O9">
        <v>3</v>
      </c>
      <c r="P9">
        <v>0</v>
      </c>
      <c r="Q9">
        <v>3</v>
      </c>
      <c r="R9">
        <v>4</v>
      </c>
      <c r="S9">
        <f t="shared" si="2"/>
        <v>10</v>
      </c>
    </row>
    <row r="10" spans="1:19" ht="15" thickBot="1" x14ac:dyDescent="0.4">
      <c r="A10" s="5">
        <v>6</v>
      </c>
      <c r="B10" s="17" t="s">
        <v>34</v>
      </c>
      <c r="C10">
        <v>15105111185</v>
      </c>
      <c r="D10">
        <v>5</v>
      </c>
      <c r="E10">
        <v>5</v>
      </c>
      <c r="F10">
        <v>11</v>
      </c>
      <c r="G10">
        <f t="shared" si="0"/>
        <v>21</v>
      </c>
      <c r="H10">
        <v>3</v>
      </c>
      <c r="I10">
        <v>1</v>
      </c>
      <c r="J10">
        <v>0</v>
      </c>
      <c r="K10">
        <v>0</v>
      </c>
      <c r="L10">
        <v>0</v>
      </c>
      <c r="M10">
        <v>5</v>
      </c>
      <c r="N10" s="13">
        <f t="shared" si="1"/>
        <v>9</v>
      </c>
      <c r="O10">
        <v>3</v>
      </c>
      <c r="P10">
        <v>1</v>
      </c>
      <c r="Q10">
        <v>0</v>
      </c>
      <c r="R10">
        <v>5</v>
      </c>
      <c r="S10">
        <f t="shared" si="2"/>
        <v>9</v>
      </c>
    </row>
    <row r="11" spans="1:19" ht="15" thickBot="1" x14ac:dyDescent="0.4">
      <c r="A11" s="5">
        <v>7</v>
      </c>
      <c r="B11" s="17" t="s">
        <v>35</v>
      </c>
      <c r="C11">
        <v>15105111186</v>
      </c>
      <c r="D11">
        <v>5</v>
      </c>
      <c r="E11">
        <v>5</v>
      </c>
      <c r="F11">
        <v>13</v>
      </c>
      <c r="G11">
        <f t="shared" si="0"/>
        <v>23</v>
      </c>
      <c r="H11">
        <v>3</v>
      </c>
      <c r="I11">
        <v>2</v>
      </c>
      <c r="J11">
        <v>0</v>
      </c>
      <c r="K11">
        <v>5</v>
      </c>
      <c r="L11">
        <v>0</v>
      </c>
      <c r="M11">
        <v>0</v>
      </c>
      <c r="N11" s="13">
        <f t="shared" si="1"/>
        <v>10</v>
      </c>
      <c r="O11">
        <v>3</v>
      </c>
      <c r="P11">
        <v>2</v>
      </c>
      <c r="Q11">
        <v>0</v>
      </c>
      <c r="R11">
        <v>5</v>
      </c>
      <c r="S11">
        <f t="shared" si="2"/>
        <v>10</v>
      </c>
    </row>
    <row r="12" spans="1:19" ht="15" thickBot="1" x14ac:dyDescent="0.4">
      <c r="A12" s="5">
        <v>8</v>
      </c>
      <c r="B12" s="17" t="s">
        <v>36</v>
      </c>
      <c r="C12">
        <v>15105111187</v>
      </c>
      <c r="D12">
        <v>5</v>
      </c>
      <c r="E12">
        <v>4</v>
      </c>
      <c r="F12">
        <v>13</v>
      </c>
      <c r="G12">
        <f t="shared" si="0"/>
        <v>22</v>
      </c>
      <c r="H12">
        <v>3</v>
      </c>
      <c r="I12">
        <v>2</v>
      </c>
      <c r="J12">
        <v>1</v>
      </c>
      <c r="K12">
        <v>0</v>
      </c>
      <c r="L12">
        <v>0</v>
      </c>
      <c r="M12">
        <v>5</v>
      </c>
      <c r="N12" s="13">
        <f t="shared" si="1"/>
        <v>11</v>
      </c>
      <c r="O12">
        <v>3</v>
      </c>
      <c r="P12">
        <v>2</v>
      </c>
      <c r="Q12">
        <v>1</v>
      </c>
      <c r="R12">
        <v>5</v>
      </c>
      <c r="S12">
        <f t="shared" si="2"/>
        <v>11</v>
      </c>
    </row>
    <row r="13" spans="1:19" ht="15" thickBot="1" x14ac:dyDescent="0.4">
      <c r="A13" s="5">
        <v>9</v>
      </c>
      <c r="B13" s="17" t="s">
        <v>37</v>
      </c>
      <c r="C13">
        <v>15105111188</v>
      </c>
      <c r="D13">
        <v>2</v>
      </c>
      <c r="E13">
        <v>4</v>
      </c>
      <c r="F13">
        <v>4</v>
      </c>
      <c r="G13">
        <f t="shared" si="0"/>
        <v>10</v>
      </c>
      <c r="H13">
        <v>3</v>
      </c>
      <c r="I13">
        <v>1</v>
      </c>
      <c r="J13">
        <v>0</v>
      </c>
      <c r="K13">
        <v>0</v>
      </c>
      <c r="L13">
        <v>0</v>
      </c>
      <c r="M13">
        <v>0</v>
      </c>
      <c r="N13" s="13">
        <f t="shared" si="1"/>
        <v>4</v>
      </c>
      <c r="O13">
        <v>3</v>
      </c>
      <c r="P13">
        <v>1</v>
      </c>
      <c r="Q13">
        <v>0</v>
      </c>
      <c r="R13">
        <v>0</v>
      </c>
      <c r="S13">
        <f t="shared" si="2"/>
        <v>4</v>
      </c>
    </row>
    <row r="14" spans="1:19" ht="15" thickBot="1" x14ac:dyDescent="0.4">
      <c r="A14" s="5">
        <v>10</v>
      </c>
      <c r="B14" s="17" t="s">
        <v>38</v>
      </c>
      <c r="C14">
        <v>15105111189</v>
      </c>
      <c r="D14">
        <v>5</v>
      </c>
      <c r="E14">
        <v>5</v>
      </c>
      <c r="F14">
        <v>19</v>
      </c>
      <c r="G14">
        <f t="shared" si="0"/>
        <v>29</v>
      </c>
      <c r="H14">
        <v>3</v>
      </c>
      <c r="I14">
        <v>2</v>
      </c>
      <c r="J14">
        <v>5</v>
      </c>
      <c r="K14">
        <v>0</v>
      </c>
      <c r="L14">
        <v>0</v>
      </c>
      <c r="M14">
        <v>5</v>
      </c>
      <c r="N14" s="13">
        <f t="shared" si="1"/>
        <v>15</v>
      </c>
      <c r="O14">
        <v>3</v>
      </c>
      <c r="P14">
        <v>2</v>
      </c>
      <c r="Q14">
        <v>5</v>
      </c>
      <c r="R14">
        <v>5</v>
      </c>
      <c r="S14">
        <f t="shared" si="2"/>
        <v>15</v>
      </c>
    </row>
    <row r="15" spans="1:19" ht="15" thickBot="1" x14ac:dyDescent="0.4">
      <c r="A15" s="5">
        <v>11</v>
      </c>
      <c r="B15" s="17" t="s">
        <v>39</v>
      </c>
      <c r="C15">
        <v>15105111190</v>
      </c>
      <c r="D15">
        <v>5</v>
      </c>
      <c r="E15">
        <v>5</v>
      </c>
      <c r="F15">
        <v>17</v>
      </c>
      <c r="G15">
        <f t="shared" si="0"/>
        <v>27</v>
      </c>
      <c r="H15">
        <v>3</v>
      </c>
      <c r="I15">
        <v>2</v>
      </c>
      <c r="J15">
        <v>5</v>
      </c>
      <c r="K15">
        <v>0</v>
      </c>
      <c r="L15">
        <v>0</v>
      </c>
      <c r="M15">
        <v>5</v>
      </c>
      <c r="N15" s="13">
        <f t="shared" si="1"/>
        <v>15</v>
      </c>
      <c r="O15">
        <v>3</v>
      </c>
      <c r="P15">
        <v>2</v>
      </c>
      <c r="Q15">
        <v>5</v>
      </c>
      <c r="R15">
        <v>5</v>
      </c>
      <c r="S15">
        <f>O15+P15+Q15+R15</f>
        <v>15</v>
      </c>
    </row>
    <row r="16" spans="1:19" ht="15" thickBot="1" x14ac:dyDescent="0.4">
      <c r="A16" s="5">
        <v>12</v>
      </c>
      <c r="B16" s="17" t="s">
        <v>40</v>
      </c>
      <c r="C16">
        <v>15105111191</v>
      </c>
      <c r="D16">
        <v>5</v>
      </c>
      <c r="E16">
        <v>5</v>
      </c>
      <c r="F16">
        <v>13</v>
      </c>
      <c r="G16">
        <f t="shared" si="0"/>
        <v>23</v>
      </c>
      <c r="H16">
        <v>3</v>
      </c>
      <c r="I16">
        <v>0</v>
      </c>
      <c r="J16">
        <v>1.5</v>
      </c>
      <c r="K16">
        <v>4.5</v>
      </c>
      <c r="L16">
        <v>0</v>
      </c>
      <c r="M16">
        <v>0</v>
      </c>
      <c r="N16" s="13">
        <f t="shared" si="1"/>
        <v>9</v>
      </c>
      <c r="O16">
        <v>3</v>
      </c>
      <c r="P16">
        <v>0</v>
      </c>
      <c r="Q16">
        <v>1.5</v>
      </c>
      <c r="R16">
        <v>4.5</v>
      </c>
      <c r="S16">
        <f t="shared" si="2"/>
        <v>9</v>
      </c>
    </row>
    <row r="17" spans="1:19" ht="15" thickBot="1" x14ac:dyDescent="0.4">
      <c r="A17" s="5">
        <v>13</v>
      </c>
      <c r="B17" s="17" t="s">
        <v>41</v>
      </c>
      <c r="C17">
        <v>15105111193</v>
      </c>
      <c r="D17">
        <v>5</v>
      </c>
      <c r="E17">
        <v>5</v>
      </c>
      <c r="F17">
        <v>10</v>
      </c>
      <c r="G17">
        <f t="shared" si="0"/>
        <v>20</v>
      </c>
      <c r="H17">
        <v>3</v>
      </c>
      <c r="I17">
        <v>2</v>
      </c>
      <c r="J17">
        <v>1</v>
      </c>
      <c r="K17">
        <v>0</v>
      </c>
      <c r="L17">
        <v>0</v>
      </c>
      <c r="M17">
        <v>5</v>
      </c>
      <c r="N17" s="13">
        <f t="shared" si="1"/>
        <v>11</v>
      </c>
      <c r="O17">
        <v>3</v>
      </c>
      <c r="P17">
        <v>2</v>
      </c>
      <c r="Q17">
        <v>1</v>
      </c>
      <c r="R17">
        <v>5</v>
      </c>
      <c r="S17">
        <f t="shared" si="2"/>
        <v>11</v>
      </c>
    </row>
    <row r="18" spans="1:19" ht="15" thickBot="1" x14ac:dyDescent="0.4">
      <c r="A18" s="5">
        <v>14</v>
      </c>
      <c r="B18" s="17" t="s">
        <v>42</v>
      </c>
      <c r="C18">
        <v>15105111194</v>
      </c>
      <c r="D18">
        <v>4</v>
      </c>
      <c r="E18">
        <v>4</v>
      </c>
      <c r="F18">
        <v>2</v>
      </c>
      <c r="G18">
        <f t="shared" si="0"/>
        <v>10</v>
      </c>
      <c r="H18">
        <v>3</v>
      </c>
      <c r="I18">
        <v>0</v>
      </c>
      <c r="J18">
        <v>0</v>
      </c>
      <c r="K18">
        <v>0</v>
      </c>
      <c r="L18">
        <v>0</v>
      </c>
      <c r="M18">
        <v>0</v>
      </c>
      <c r="N18" s="13">
        <f t="shared" si="1"/>
        <v>3</v>
      </c>
      <c r="O18">
        <v>3</v>
      </c>
      <c r="P18">
        <v>0</v>
      </c>
      <c r="Q18">
        <v>0</v>
      </c>
      <c r="R18">
        <v>0</v>
      </c>
      <c r="S18">
        <f t="shared" si="2"/>
        <v>3</v>
      </c>
    </row>
    <row r="19" spans="1:19" ht="15" thickBot="1" x14ac:dyDescent="0.4">
      <c r="A19" s="5">
        <v>15</v>
      </c>
      <c r="B19" s="17" t="s">
        <v>43</v>
      </c>
      <c r="C19">
        <v>15105111195</v>
      </c>
      <c r="D19">
        <v>5</v>
      </c>
      <c r="E19">
        <v>5</v>
      </c>
      <c r="F19">
        <v>12</v>
      </c>
      <c r="G19">
        <f t="shared" si="0"/>
        <v>22</v>
      </c>
      <c r="H19">
        <v>3</v>
      </c>
      <c r="I19">
        <v>1</v>
      </c>
      <c r="J19">
        <v>4</v>
      </c>
      <c r="K19">
        <v>0</v>
      </c>
      <c r="L19">
        <v>0</v>
      </c>
      <c r="M19">
        <v>2</v>
      </c>
      <c r="N19" s="13">
        <f t="shared" si="1"/>
        <v>10</v>
      </c>
      <c r="O19">
        <v>3</v>
      </c>
      <c r="P19">
        <v>1</v>
      </c>
      <c r="Q19">
        <v>4</v>
      </c>
      <c r="R19">
        <v>2</v>
      </c>
      <c r="S19">
        <f t="shared" si="2"/>
        <v>10</v>
      </c>
    </row>
    <row r="20" spans="1:19" ht="15" thickBot="1" x14ac:dyDescent="0.4">
      <c r="A20" s="5">
        <v>16</v>
      </c>
      <c r="B20" s="17" t="s">
        <v>44</v>
      </c>
      <c r="C20">
        <v>15105111196</v>
      </c>
      <c r="D20">
        <v>5</v>
      </c>
      <c r="E20">
        <v>5</v>
      </c>
      <c r="F20">
        <v>7</v>
      </c>
      <c r="G20">
        <f t="shared" si="0"/>
        <v>17</v>
      </c>
      <c r="H20">
        <v>3</v>
      </c>
      <c r="I20">
        <v>0</v>
      </c>
      <c r="J20">
        <v>0</v>
      </c>
      <c r="K20">
        <v>3</v>
      </c>
      <c r="L20">
        <v>0</v>
      </c>
      <c r="M20">
        <v>0</v>
      </c>
      <c r="N20" s="13">
        <f t="shared" si="1"/>
        <v>6</v>
      </c>
      <c r="O20">
        <v>3</v>
      </c>
      <c r="P20">
        <v>0</v>
      </c>
      <c r="Q20">
        <v>0</v>
      </c>
      <c r="R20">
        <v>3</v>
      </c>
      <c r="S20">
        <f t="shared" si="2"/>
        <v>6</v>
      </c>
    </row>
    <row r="21" spans="1:19" ht="15" thickBot="1" x14ac:dyDescent="0.4">
      <c r="A21" s="5">
        <v>17</v>
      </c>
      <c r="B21" s="17" t="s">
        <v>45</v>
      </c>
      <c r="C21">
        <v>15105111197</v>
      </c>
      <c r="D21">
        <v>5</v>
      </c>
      <c r="E21">
        <v>4</v>
      </c>
      <c r="F21">
        <v>7</v>
      </c>
      <c r="G21">
        <f t="shared" si="0"/>
        <v>16</v>
      </c>
      <c r="H21">
        <v>3</v>
      </c>
      <c r="I21">
        <v>0</v>
      </c>
      <c r="J21">
        <v>0</v>
      </c>
      <c r="K21">
        <v>0</v>
      </c>
      <c r="L21">
        <v>0</v>
      </c>
      <c r="M21">
        <v>3</v>
      </c>
      <c r="N21" s="13">
        <f t="shared" si="1"/>
        <v>6</v>
      </c>
      <c r="O21">
        <v>3</v>
      </c>
      <c r="P21">
        <v>0</v>
      </c>
      <c r="Q21">
        <v>0</v>
      </c>
      <c r="R21">
        <v>3</v>
      </c>
      <c r="S21">
        <f t="shared" si="2"/>
        <v>6</v>
      </c>
    </row>
    <row r="22" spans="1:19" ht="15" thickBot="1" x14ac:dyDescent="0.4">
      <c r="A22" s="5">
        <v>18</v>
      </c>
      <c r="B22" s="17" t="s">
        <v>46</v>
      </c>
      <c r="C22">
        <v>15105111198</v>
      </c>
      <c r="D22">
        <v>5</v>
      </c>
      <c r="E22">
        <v>5</v>
      </c>
      <c r="F22">
        <v>6</v>
      </c>
      <c r="G22">
        <f t="shared" si="0"/>
        <v>16</v>
      </c>
      <c r="H22">
        <v>3</v>
      </c>
      <c r="I22">
        <v>0</v>
      </c>
      <c r="J22">
        <v>1</v>
      </c>
      <c r="K22">
        <v>0</v>
      </c>
      <c r="L22">
        <v>0</v>
      </c>
      <c r="M22">
        <v>1</v>
      </c>
      <c r="N22" s="13">
        <f t="shared" si="1"/>
        <v>5</v>
      </c>
      <c r="O22">
        <v>3</v>
      </c>
      <c r="P22">
        <v>0</v>
      </c>
      <c r="Q22">
        <v>1</v>
      </c>
      <c r="R22">
        <v>1</v>
      </c>
      <c r="S22">
        <f t="shared" si="2"/>
        <v>5</v>
      </c>
    </row>
    <row r="23" spans="1:19" ht="15" thickBot="1" x14ac:dyDescent="0.4">
      <c r="A23" s="5">
        <v>19</v>
      </c>
      <c r="B23" s="17" t="s">
        <v>47</v>
      </c>
      <c r="C23">
        <v>15105111199</v>
      </c>
      <c r="D23">
        <v>3</v>
      </c>
      <c r="E23">
        <v>4</v>
      </c>
      <c r="F23">
        <v>3</v>
      </c>
      <c r="G23">
        <f t="shared" si="0"/>
        <v>10</v>
      </c>
      <c r="H23">
        <v>3</v>
      </c>
      <c r="I23">
        <v>0</v>
      </c>
      <c r="J23">
        <v>0</v>
      </c>
      <c r="K23">
        <v>0</v>
      </c>
      <c r="L23">
        <v>0</v>
      </c>
      <c r="M23">
        <v>0</v>
      </c>
      <c r="N23" s="13">
        <f t="shared" si="1"/>
        <v>3</v>
      </c>
      <c r="O23">
        <v>3</v>
      </c>
      <c r="P23">
        <v>0</v>
      </c>
      <c r="Q23">
        <v>0</v>
      </c>
      <c r="R23">
        <v>0</v>
      </c>
      <c r="S23">
        <f t="shared" si="2"/>
        <v>3</v>
      </c>
    </row>
    <row r="24" spans="1:19" ht="15" thickBot="1" x14ac:dyDescent="0.4">
      <c r="A24" s="5">
        <v>20</v>
      </c>
      <c r="B24" s="15" t="s">
        <v>48</v>
      </c>
      <c r="C24">
        <v>15105111200</v>
      </c>
      <c r="D24">
        <v>2</v>
      </c>
      <c r="E24">
        <v>4</v>
      </c>
      <c r="F24">
        <v>7</v>
      </c>
      <c r="G24">
        <f t="shared" si="0"/>
        <v>13</v>
      </c>
      <c r="H24">
        <v>3</v>
      </c>
      <c r="I24">
        <v>1</v>
      </c>
      <c r="J24">
        <v>0</v>
      </c>
      <c r="K24">
        <v>0</v>
      </c>
      <c r="L24">
        <v>0</v>
      </c>
      <c r="M24">
        <v>2</v>
      </c>
      <c r="N24" s="13">
        <f t="shared" si="1"/>
        <v>6</v>
      </c>
      <c r="O24">
        <v>3</v>
      </c>
      <c r="P24">
        <v>1</v>
      </c>
      <c r="Q24">
        <v>0</v>
      </c>
      <c r="R24">
        <v>2</v>
      </c>
      <c r="S24">
        <f t="shared" si="2"/>
        <v>6</v>
      </c>
    </row>
    <row r="25" spans="1:19" ht="15" thickBot="1" x14ac:dyDescent="0.4">
      <c r="A25" s="5">
        <v>21</v>
      </c>
      <c r="B25" s="17" t="s">
        <v>49</v>
      </c>
      <c r="C25">
        <v>15105111201</v>
      </c>
      <c r="D25">
        <v>5</v>
      </c>
      <c r="E25">
        <v>5</v>
      </c>
      <c r="F25">
        <v>14</v>
      </c>
      <c r="G25">
        <f t="shared" si="0"/>
        <v>24</v>
      </c>
      <c r="H25">
        <v>3</v>
      </c>
      <c r="I25">
        <v>0</v>
      </c>
      <c r="J25">
        <v>3</v>
      </c>
      <c r="K25">
        <v>0</v>
      </c>
      <c r="L25">
        <v>0</v>
      </c>
      <c r="M25">
        <v>5</v>
      </c>
      <c r="N25" s="13">
        <f t="shared" si="1"/>
        <v>11</v>
      </c>
      <c r="O25">
        <v>3</v>
      </c>
      <c r="P25">
        <v>0</v>
      </c>
      <c r="Q25">
        <v>3</v>
      </c>
      <c r="R25">
        <v>5</v>
      </c>
      <c r="S25">
        <f t="shared" si="2"/>
        <v>11</v>
      </c>
    </row>
    <row r="26" spans="1:19" ht="15" thickBot="1" x14ac:dyDescent="0.4">
      <c r="A26" s="5">
        <v>22</v>
      </c>
      <c r="B26" s="17" t="s">
        <v>50</v>
      </c>
      <c r="C26">
        <v>15105111203</v>
      </c>
      <c r="D26">
        <v>3</v>
      </c>
      <c r="E26">
        <v>4</v>
      </c>
      <c r="F26">
        <v>3</v>
      </c>
      <c r="G26">
        <f t="shared" si="0"/>
        <v>10</v>
      </c>
      <c r="H26">
        <v>3</v>
      </c>
      <c r="I26">
        <v>0</v>
      </c>
      <c r="J26">
        <v>0</v>
      </c>
      <c r="K26">
        <v>0</v>
      </c>
      <c r="L26">
        <v>0</v>
      </c>
      <c r="M26">
        <v>0</v>
      </c>
      <c r="N26" s="13">
        <f t="shared" si="1"/>
        <v>3</v>
      </c>
      <c r="O26">
        <v>3</v>
      </c>
      <c r="P26">
        <v>0</v>
      </c>
      <c r="Q26">
        <v>0</v>
      </c>
      <c r="R26">
        <v>0</v>
      </c>
      <c r="S26">
        <f t="shared" si="2"/>
        <v>3</v>
      </c>
    </row>
    <row r="27" spans="1:19" ht="15" thickBot="1" x14ac:dyDescent="0.4">
      <c r="A27" s="5">
        <v>23</v>
      </c>
      <c r="B27" s="17" t="s">
        <v>51</v>
      </c>
      <c r="C27">
        <v>15105111204</v>
      </c>
      <c r="D27">
        <v>5</v>
      </c>
      <c r="E27">
        <v>5</v>
      </c>
      <c r="F27">
        <v>16</v>
      </c>
      <c r="G27">
        <f t="shared" si="0"/>
        <v>26</v>
      </c>
      <c r="H27">
        <v>3</v>
      </c>
      <c r="I27">
        <v>1</v>
      </c>
      <c r="J27">
        <v>5</v>
      </c>
      <c r="K27">
        <v>5</v>
      </c>
      <c r="L27">
        <v>0</v>
      </c>
      <c r="M27">
        <v>0</v>
      </c>
      <c r="N27" s="13">
        <f t="shared" si="1"/>
        <v>14</v>
      </c>
      <c r="O27">
        <v>3</v>
      </c>
      <c r="P27">
        <v>1</v>
      </c>
      <c r="Q27">
        <v>5</v>
      </c>
      <c r="R27">
        <v>5</v>
      </c>
      <c r="S27">
        <f t="shared" si="2"/>
        <v>14</v>
      </c>
    </row>
    <row r="28" spans="1:19" ht="15" thickBot="1" x14ac:dyDescent="0.4">
      <c r="A28" s="5">
        <v>24</v>
      </c>
      <c r="B28" s="17" t="s">
        <v>52</v>
      </c>
      <c r="C28">
        <v>15105111205</v>
      </c>
      <c r="D28">
        <v>5</v>
      </c>
      <c r="E28">
        <v>4</v>
      </c>
      <c r="F28">
        <v>5</v>
      </c>
      <c r="G28">
        <f t="shared" si="0"/>
        <v>14</v>
      </c>
      <c r="H28">
        <v>3</v>
      </c>
      <c r="I28">
        <v>0</v>
      </c>
      <c r="J28">
        <v>5</v>
      </c>
      <c r="K28">
        <v>0</v>
      </c>
      <c r="L28">
        <v>0</v>
      </c>
      <c r="M28">
        <v>0</v>
      </c>
      <c r="N28" s="13">
        <f t="shared" si="1"/>
        <v>8</v>
      </c>
      <c r="O28">
        <v>3</v>
      </c>
      <c r="P28">
        <v>0</v>
      </c>
      <c r="Q28">
        <v>5</v>
      </c>
      <c r="R28">
        <v>0</v>
      </c>
      <c r="S28">
        <f t="shared" si="2"/>
        <v>8</v>
      </c>
    </row>
    <row r="29" spans="1:19" ht="15" thickBot="1" x14ac:dyDescent="0.4">
      <c r="A29" s="5">
        <v>25</v>
      </c>
      <c r="B29" s="17" t="s">
        <v>53</v>
      </c>
      <c r="C29">
        <v>15105111206</v>
      </c>
      <c r="D29">
        <v>5</v>
      </c>
      <c r="E29">
        <v>5</v>
      </c>
      <c r="F29">
        <v>12</v>
      </c>
      <c r="G29">
        <f t="shared" si="0"/>
        <v>22</v>
      </c>
      <c r="H29">
        <v>3</v>
      </c>
      <c r="I29">
        <v>1</v>
      </c>
      <c r="J29">
        <v>2</v>
      </c>
      <c r="K29">
        <v>5</v>
      </c>
      <c r="L29">
        <v>0</v>
      </c>
      <c r="M29">
        <v>0</v>
      </c>
      <c r="N29" s="13">
        <f t="shared" si="1"/>
        <v>11</v>
      </c>
      <c r="O29">
        <v>3</v>
      </c>
      <c r="P29">
        <v>1</v>
      </c>
      <c r="Q29">
        <v>2</v>
      </c>
      <c r="R29">
        <v>5</v>
      </c>
      <c r="S29">
        <f t="shared" si="2"/>
        <v>11</v>
      </c>
    </row>
    <row r="30" spans="1:19" ht="15" thickBot="1" x14ac:dyDescent="0.4">
      <c r="A30" s="5">
        <v>26</v>
      </c>
      <c r="B30" s="17" t="s">
        <v>54</v>
      </c>
      <c r="C30">
        <v>15105111207</v>
      </c>
      <c r="D30">
        <v>5</v>
      </c>
      <c r="E30">
        <v>5</v>
      </c>
      <c r="F30">
        <v>10</v>
      </c>
      <c r="G30">
        <f t="shared" si="0"/>
        <v>20</v>
      </c>
      <c r="H30">
        <v>3</v>
      </c>
      <c r="I30">
        <v>2</v>
      </c>
      <c r="J30">
        <v>0</v>
      </c>
      <c r="K30">
        <v>0</v>
      </c>
      <c r="L30">
        <v>0</v>
      </c>
      <c r="M30">
        <v>4</v>
      </c>
      <c r="N30" s="13">
        <f t="shared" si="1"/>
        <v>9</v>
      </c>
      <c r="O30">
        <v>3</v>
      </c>
      <c r="P30">
        <v>2</v>
      </c>
      <c r="Q30">
        <v>0</v>
      </c>
      <c r="R30">
        <v>4</v>
      </c>
      <c r="S30">
        <f t="shared" si="2"/>
        <v>9</v>
      </c>
    </row>
    <row r="31" spans="1:19" ht="15" thickBot="1" x14ac:dyDescent="0.4">
      <c r="A31" s="5">
        <v>27</v>
      </c>
      <c r="B31" s="17" t="s">
        <v>55</v>
      </c>
      <c r="C31">
        <v>15105111210</v>
      </c>
      <c r="D31">
        <v>5</v>
      </c>
      <c r="E31">
        <v>4</v>
      </c>
      <c r="F31">
        <v>1</v>
      </c>
      <c r="G31">
        <f t="shared" si="0"/>
        <v>10</v>
      </c>
      <c r="H31">
        <v>3</v>
      </c>
      <c r="I31">
        <v>0</v>
      </c>
      <c r="J31">
        <v>0</v>
      </c>
      <c r="K31">
        <v>0</v>
      </c>
      <c r="L31">
        <v>0</v>
      </c>
      <c r="M31">
        <v>0</v>
      </c>
      <c r="N31" s="13">
        <f t="shared" si="1"/>
        <v>3</v>
      </c>
      <c r="O31">
        <v>3</v>
      </c>
      <c r="P31">
        <v>0</v>
      </c>
      <c r="Q31">
        <v>0</v>
      </c>
      <c r="R31">
        <v>0</v>
      </c>
      <c r="S31">
        <f t="shared" si="2"/>
        <v>3</v>
      </c>
    </row>
    <row r="32" spans="1:19" ht="15" thickBot="1" x14ac:dyDescent="0.4">
      <c r="A32" s="5">
        <v>28</v>
      </c>
      <c r="B32" s="17" t="s">
        <v>56</v>
      </c>
      <c r="C32">
        <v>15105111211</v>
      </c>
      <c r="D32">
        <v>5</v>
      </c>
      <c r="E32">
        <v>5</v>
      </c>
      <c r="F32">
        <v>0</v>
      </c>
      <c r="G32">
        <f t="shared" si="0"/>
        <v>10</v>
      </c>
      <c r="H32">
        <v>3</v>
      </c>
      <c r="I32">
        <v>0</v>
      </c>
      <c r="J32">
        <v>0</v>
      </c>
      <c r="K32">
        <v>0</v>
      </c>
      <c r="L32">
        <v>0</v>
      </c>
      <c r="M32">
        <v>0</v>
      </c>
      <c r="N32" s="13">
        <f t="shared" si="1"/>
        <v>3</v>
      </c>
      <c r="O32">
        <v>3</v>
      </c>
      <c r="P32">
        <v>0</v>
      </c>
      <c r="Q32">
        <v>0</v>
      </c>
      <c r="R32">
        <v>0</v>
      </c>
      <c r="S32">
        <f t="shared" si="2"/>
        <v>3</v>
      </c>
    </row>
    <row r="33" spans="1:23" ht="15" thickBot="1" x14ac:dyDescent="0.4">
      <c r="A33" s="5">
        <v>29</v>
      </c>
      <c r="B33" s="17" t="s">
        <v>57</v>
      </c>
      <c r="C33">
        <v>15105111212</v>
      </c>
      <c r="D33">
        <v>5</v>
      </c>
      <c r="E33">
        <v>5</v>
      </c>
      <c r="F33">
        <v>16</v>
      </c>
      <c r="G33">
        <f t="shared" si="0"/>
        <v>26</v>
      </c>
      <c r="H33">
        <v>3</v>
      </c>
      <c r="I33">
        <v>2</v>
      </c>
      <c r="J33">
        <v>5</v>
      </c>
      <c r="K33">
        <v>5</v>
      </c>
      <c r="L33">
        <v>0</v>
      </c>
      <c r="M33">
        <v>0</v>
      </c>
      <c r="N33" s="13">
        <f t="shared" si="1"/>
        <v>15</v>
      </c>
      <c r="O33">
        <v>3</v>
      </c>
      <c r="P33">
        <v>2</v>
      </c>
      <c r="Q33">
        <v>5</v>
      </c>
      <c r="R33">
        <v>5</v>
      </c>
      <c r="S33">
        <f t="shared" si="2"/>
        <v>15</v>
      </c>
    </row>
    <row r="34" spans="1:23" ht="15" thickBot="1" x14ac:dyDescent="0.4">
      <c r="A34" s="5">
        <v>30</v>
      </c>
      <c r="B34" s="17" t="s">
        <v>58</v>
      </c>
      <c r="C34">
        <v>15105111213</v>
      </c>
      <c r="D34">
        <v>5</v>
      </c>
      <c r="E34">
        <v>5</v>
      </c>
      <c r="F34">
        <v>16</v>
      </c>
      <c r="G34">
        <f t="shared" si="0"/>
        <v>26</v>
      </c>
      <c r="H34">
        <v>3</v>
      </c>
      <c r="I34">
        <v>1</v>
      </c>
      <c r="J34">
        <v>5</v>
      </c>
      <c r="K34">
        <v>0</v>
      </c>
      <c r="L34">
        <v>0</v>
      </c>
      <c r="M34">
        <v>5</v>
      </c>
      <c r="N34" s="13">
        <f t="shared" si="1"/>
        <v>14</v>
      </c>
      <c r="O34">
        <v>3</v>
      </c>
      <c r="P34">
        <v>1</v>
      </c>
      <c r="Q34">
        <v>5</v>
      </c>
      <c r="R34">
        <v>5</v>
      </c>
      <c r="S34">
        <f t="shared" si="2"/>
        <v>14</v>
      </c>
    </row>
    <row r="35" spans="1:23" ht="15" thickBot="1" x14ac:dyDescent="0.4">
      <c r="A35" s="5">
        <v>31</v>
      </c>
      <c r="B35" s="17" t="s">
        <v>59</v>
      </c>
      <c r="C35">
        <v>15105111214</v>
      </c>
      <c r="D35">
        <v>5</v>
      </c>
      <c r="E35">
        <v>5</v>
      </c>
      <c r="F35">
        <v>16</v>
      </c>
      <c r="G35">
        <f t="shared" si="0"/>
        <v>26</v>
      </c>
      <c r="H35">
        <v>3</v>
      </c>
      <c r="I35">
        <v>1</v>
      </c>
      <c r="J35">
        <v>5</v>
      </c>
      <c r="K35">
        <v>5</v>
      </c>
      <c r="L35">
        <v>0</v>
      </c>
      <c r="M35">
        <v>0</v>
      </c>
      <c r="N35" s="13">
        <f t="shared" si="1"/>
        <v>14</v>
      </c>
      <c r="O35">
        <v>3</v>
      </c>
      <c r="P35">
        <v>1</v>
      </c>
      <c r="Q35">
        <v>5</v>
      </c>
      <c r="R35">
        <v>5</v>
      </c>
      <c r="S35">
        <f t="shared" si="2"/>
        <v>14</v>
      </c>
    </row>
    <row r="36" spans="1:23" ht="15" thickBot="1" x14ac:dyDescent="0.4">
      <c r="A36" s="5">
        <v>32</v>
      </c>
      <c r="B36" s="18" t="s">
        <v>60</v>
      </c>
      <c r="C36">
        <v>15105111215</v>
      </c>
      <c r="D36">
        <v>5</v>
      </c>
      <c r="E36">
        <v>5</v>
      </c>
      <c r="F36">
        <v>13</v>
      </c>
      <c r="G36">
        <f t="shared" si="0"/>
        <v>23</v>
      </c>
      <c r="H36">
        <v>3</v>
      </c>
      <c r="I36">
        <v>1</v>
      </c>
      <c r="J36">
        <v>4</v>
      </c>
      <c r="K36">
        <v>0</v>
      </c>
      <c r="L36">
        <v>0</v>
      </c>
      <c r="M36">
        <v>3</v>
      </c>
      <c r="N36" s="13">
        <f t="shared" si="1"/>
        <v>11</v>
      </c>
      <c r="O36">
        <v>3</v>
      </c>
      <c r="P36">
        <v>1</v>
      </c>
      <c r="Q36">
        <v>4</v>
      </c>
      <c r="R36">
        <v>3</v>
      </c>
      <c r="S36">
        <f t="shared" si="2"/>
        <v>11</v>
      </c>
    </row>
    <row r="37" spans="1:23" ht="15" thickBot="1" x14ac:dyDescent="0.4">
      <c r="A37" s="5">
        <v>33</v>
      </c>
      <c r="B37" s="15" t="s">
        <v>61</v>
      </c>
      <c r="C37">
        <v>15105111216</v>
      </c>
      <c r="D37">
        <v>5</v>
      </c>
      <c r="E37">
        <v>4</v>
      </c>
      <c r="F37">
        <v>12</v>
      </c>
      <c r="G37">
        <f t="shared" si="0"/>
        <v>21</v>
      </c>
      <c r="H37">
        <v>3</v>
      </c>
      <c r="I37">
        <v>2</v>
      </c>
      <c r="J37">
        <v>3</v>
      </c>
      <c r="K37">
        <v>3</v>
      </c>
      <c r="L37">
        <v>0</v>
      </c>
      <c r="M37">
        <v>0</v>
      </c>
      <c r="N37" s="13">
        <f t="shared" si="1"/>
        <v>11</v>
      </c>
      <c r="O37">
        <v>3</v>
      </c>
      <c r="P37">
        <v>2</v>
      </c>
      <c r="Q37">
        <v>3</v>
      </c>
      <c r="R37">
        <v>3</v>
      </c>
      <c r="S37">
        <f t="shared" si="2"/>
        <v>11</v>
      </c>
    </row>
    <row r="38" spans="1:23" ht="15" thickBot="1" x14ac:dyDescent="0.4">
      <c r="A38" s="5">
        <v>34</v>
      </c>
      <c r="B38" s="17" t="s">
        <v>62</v>
      </c>
      <c r="C38">
        <v>15105111217</v>
      </c>
      <c r="D38">
        <v>5</v>
      </c>
      <c r="E38">
        <v>5</v>
      </c>
      <c r="F38">
        <v>13</v>
      </c>
      <c r="G38">
        <f t="shared" si="0"/>
        <v>23</v>
      </c>
      <c r="H38">
        <v>3</v>
      </c>
      <c r="I38">
        <v>2</v>
      </c>
      <c r="J38">
        <v>5</v>
      </c>
      <c r="K38">
        <v>0</v>
      </c>
      <c r="L38">
        <v>0</v>
      </c>
      <c r="M38">
        <v>3</v>
      </c>
      <c r="N38" s="13">
        <f t="shared" si="1"/>
        <v>13</v>
      </c>
      <c r="O38">
        <v>3</v>
      </c>
      <c r="P38">
        <v>2</v>
      </c>
      <c r="Q38">
        <v>5</v>
      </c>
      <c r="R38">
        <v>3</v>
      </c>
      <c r="S38">
        <f t="shared" si="2"/>
        <v>13</v>
      </c>
    </row>
    <row r="39" spans="1:23" ht="15" thickBot="1" x14ac:dyDescent="0.4">
      <c r="A39" s="5">
        <v>35</v>
      </c>
      <c r="B39" s="17" t="s">
        <v>63</v>
      </c>
      <c r="C39">
        <v>15105111218</v>
      </c>
      <c r="D39">
        <v>5</v>
      </c>
      <c r="E39">
        <v>5</v>
      </c>
      <c r="F39">
        <v>16</v>
      </c>
      <c r="G39">
        <f t="shared" si="0"/>
        <v>26</v>
      </c>
      <c r="H39">
        <v>3</v>
      </c>
      <c r="I39">
        <v>1</v>
      </c>
      <c r="J39">
        <v>5</v>
      </c>
      <c r="K39">
        <v>5</v>
      </c>
      <c r="L39">
        <v>0</v>
      </c>
      <c r="M39">
        <v>0</v>
      </c>
      <c r="N39" s="13">
        <f t="shared" si="1"/>
        <v>14</v>
      </c>
      <c r="O39">
        <v>3</v>
      </c>
      <c r="P39">
        <v>1</v>
      </c>
      <c r="Q39">
        <v>5</v>
      </c>
      <c r="R39">
        <v>5</v>
      </c>
      <c r="S39">
        <f t="shared" si="2"/>
        <v>14</v>
      </c>
    </row>
    <row r="40" spans="1:23" ht="15" thickBot="1" x14ac:dyDescent="0.4">
      <c r="A40" s="5">
        <v>36</v>
      </c>
      <c r="B40" s="17" t="s">
        <v>64</v>
      </c>
      <c r="C40">
        <v>15105111220</v>
      </c>
      <c r="D40">
        <v>4</v>
      </c>
      <c r="E40">
        <v>4</v>
      </c>
      <c r="F40">
        <v>14</v>
      </c>
      <c r="G40">
        <f t="shared" si="0"/>
        <v>22</v>
      </c>
      <c r="H40">
        <v>3</v>
      </c>
      <c r="I40">
        <v>2</v>
      </c>
      <c r="J40">
        <v>4</v>
      </c>
      <c r="K40">
        <v>0</v>
      </c>
      <c r="L40">
        <v>0</v>
      </c>
      <c r="M40">
        <v>2</v>
      </c>
      <c r="N40" s="13">
        <f t="shared" si="1"/>
        <v>11</v>
      </c>
      <c r="O40">
        <v>3</v>
      </c>
      <c r="P40">
        <v>2</v>
      </c>
      <c r="Q40">
        <v>4</v>
      </c>
      <c r="R40">
        <v>2</v>
      </c>
      <c r="S40">
        <f t="shared" si="2"/>
        <v>11</v>
      </c>
    </row>
    <row r="41" spans="1:23" ht="15" thickBot="1" x14ac:dyDescent="0.4">
      <c r="A41" s="5">
        <v>37</v>
      </c>
      <c r="B41" s="17" t="s">
        <v>65</v>
      </c>
      <c r="C41">
        <v>15105111221</v>
      </c>
      <c r="D41">
        <v>5</v>
      </c>
      <c r="E41">
        <v>5</v>
      </c>
      <c r="F41">
        <v>4</v>
      </c>
      <c r="G41">
        <f t="shared" si="0"/>
        <v>14</v>
      </c>
      <c r="H41">
        <v>3</v>
      </c>
      <c r="I41">
        <v>1</v>
      </c>
      <c r="J41">
        <v>1</v>
      </c>
      <c r="K41">
        <v>1</v>
      </c>
      <c r="L41">
        <v>0</v>
      </c>
      <c r="M41">
        <v>0</v>
      </c>
      <c r="N41" s="13">
        <f t="shared" si="1"/>
        <v>6</v>
      </c>
      <c r="O41">
        <v>3</v>
      </c>
      <c r="P41">
        <v>1</v>
      </c>
      <c r="Q41">
        <v>1</v>
      </c>
      <c r="R41">
        <v>1</v>
      </c>
      <c r="S41">
        <f t="shared" si="2"/>
        <v>6</v>
      </c>
    </row>
    <row r="42" spans="1:23" ht="15" thickBot="1" x14ac:dyDescent="0.4">
      <c r="A42" s="6">
        <v>38</v>
      </c>
      <c r="B42" s="19" t="s">
        <v>66</v>
      </c>
      <c r="C42">
        <v>15105111222</v>
      </c>
      <c r="D42">
        <v>5</v>
      </c>
      <c r="E42">
        <v>5</v>
      </c>
      <c r="F42">
        <v>12</v>
      </c>
      <c r="G42">
        <f t="shared" si="0"/>
        <v>22</v>
      </c>
      <c r="H42">
        <v>3</v>
      </c>
      <c r="I42">
        <v>2</v>
      </c>
      <c r="J42">
        <v>5</v>
      </c>
      <c r="K42">
        <v>0</v>
      </c>
      <c r="L42">
        <v>0</v>
      </c>
      <c r="M42">
        <v>2</v>
      </c>
      <c r="N42" s="13">
        <f t="shared" si="1"/>
        <v>12</v>
      </c>
      <c r="O42">
        <v>3</v>
      </c>
      <c r="P42">
        <v>2</v>
      </c>
      <c r="Q42">
        <v>5</v>
      </c>
      <c r="R42">
        <v>2</v>
      </c>
      <c r="S42">
        <f t="shared" si="2"/>
        <v>12</v>
      </c>
    </row>
    <row r="43" spans="1:23" ht="15" thickBot="1" x14ac:dyDescent="0.4">
      <c r="A43" s="5">
        <v>39</v>
      </c>
      <c r="B43" s="17" t="s">
        <v>67</v>
      </c>
      <c r="C43">
        <v>15105111223</v>
      </c>
      <c r="D43">
        <v>5</v>
      </c>
      <c r="E43">
        <v>4</v>
      </c>
      <c r="F43">
        <v>17</v>
      </c>
      <c r="G43">
        <f t="shared" si="0"/>
        <v>26</v>
      </c>
      <c r="H43">
        <v>3</v>
      </c>
      <c r="I43">
        <v>3</v>
      </c>
      <c r="J43">
        <v>4</v>
      </c>
      <c r="K43">
        <v>5</v>
      </c>
      <c r="L43">
        <v>0</v>
      </c>
      <c r="M43">
        <v>0</v>
      </c>
      <c r="N43" s="13">
        <f t="shared" si="1"/>
        <v>15</v>
      </c>
      <c r="O43">
        <v>3</v>
      </c>
      <c r="P43">
        <v>3</v>
      </c>
      <c r="Q43">
        <v>4</v>
      </c>
      <c r="R43">
        <v>5</v>
      </c>
      <c r="S43">
        <f t="shared" si="2"/>
        <v>15</v>
      </c>
    </row>
    <row r="44" spans="1:23" ht="15" thickBot="1" x14ac:dyDescent="0.4">
      <c r="A44" s="5">
        <v>40</v>
      </c>
      <c r="B44" s="17" t="s">
        <v>68</v>
      </c>
      <c r="C44">
        <v>15105111224</v>
      </c>
      <c r="D44">
        <v>4</v>
      </c>
      <c r="E44">
        <v>4</v>
      </c>
      <c r="F44">
        <v>5</v>
      </c>
      <c r="G44">
        <f t="shared" si="0"/>
        <v>13</v>
      </c>
      <c r="H44">
        <v>3</v>
      </c>
      <c r="I44">
        <v>0</v>
      </c>
      <c r="J44">
        <v>0</v>
      </c>
      <c r="K44">
        <v>0</v>
      </c>
      <c r="L44">
        <v>0</v>
      </c>
      <c r="M44">
        <v>0</v>
      </c>
      <c r="N44" s="13">
        <f t="shared" si="1"/>
        <v>3</v>
      </c>
      <c r="O44">
        <v>3</v>
      </c>
      <c r="P44">
        <v>0</v>
      </c>
      <c r="Q44">
        <v>0</v>
      </c>
      <c r="R44">
        <v>0</v>
      </c>
      <c r="S44">
        <f t="shared" si="2"/>
        <v>3</v>
      </c>
      <c r="V44" s="1">
        <v>0.5</v>
      </c>
      <c r="W44">
        <v>3</v>
      </c>
    </row>
    <row r="45" spans="1:23" ht="15" thickBot="1" x14ac:dyDescent="0.4">
      <c r="A45" s="5">
        <v>41</v>
      </c>
      <c r="B45" s="17" t="s">
        <v>69</v>
      </c>
      <c r="C45">
        <v>15105111225</v>
      </c>
      <c r="D45">
        <v>5</v>
      </c>
      <c r="E45">
        <v>5</v>
      </c>
      <c r="F45">
        <v>8</v>
      </c>
      <c r="G45">
        <f t="shared" si="0"/>
        <v>18</v>
      </c>
      <c r="H45">
        <v>3</v>
      </c>
      <c r="I45">
        <v>0</v>
      </c>
      <c r="J45">
        <v>0</v>
      </c>
      <c r="K45">
        <v>3</v>
      </c>
      <c r="L45">
        <v>0</v>
      </c>
      <c r="M45">
        <v>0</v>
      </c>
      <c r="N45" s="13">
        <f t="shared" si="1"/>
        <v>6</v>
      </c>
      <c r="O45">
        <v>3</v>
      </c>
      <c r="P45">
        <v>0</v>
      </c>
      <c r="Q45">
        <v>0</v>
      </c>
      <c r="R45">
        <v>3</v>
      </c>
      <c r="S45">
        <f t="shared" si="2"/>
        <v>6</v>
      </c>
      <c r="V45" s="1">
        <v>0.4</v>
      </c>
      <c r="W45">
        <v>2</v>
      </c>
    </row>
    <row r="46" spans="1:23" ht="15" thickBot="1" x14ac:dyDescent="0.4">
      <c r="A46" s="5">
        <v>42</v>
      </c>
      <c r="B46" s="17" t="s">
        <v>70</v>
      </c>
      <c r="C46">
        <v>15105111226</v>
      </c>
      <c r="D46">
        <v>5</v>
      </c>
      <c r="E46">
        <v>5</v>
      </c>
      <c r="F46">
        <v>13</v>
      </c>
      <c r="G46">
        <f t="shared" si="0"/>
        <v>23</v>
      </c>
      <c r="H46">
        <v>3</v>
      </c>
      <c r="I46">
        <v>1</v>
      </c>
      <c r="J46">
        <v>4</v>
      </c>
      <c r="K46">
        <v>0</v>
      </c>
      <c r="L46">
        <v>3</v>
      </c>
      <c r="M46">
        <v>0</v>
      </c>
      <c r="N46" s="13">
        <f t="shared" si="1"/>
        <v>11</v>
      </c>
      <c r="O46">
        <v>3</v>
      </c>
      <c r="P46">
        <v>1</v>
      </c>
      <c r="Q46">
        <v>4</v>
      </c>
      <c r="R46">
        <v>3</v>
      </c>
      <c r="S46">
        <f t="shared" si="2"/>
        <v>11</v>
      </c>
      <c r="V46" s="1">
        <v>0.3</v>
      </c>
      <c r="W46">
        <v>1</v>
      </c>
    </row>
    <row r="47" spans="1:23" ht="15" thickBot="1" x14ac:dyDescent="0.4">
      <c r="A47" s="5">
        <v>43</v>
      </c>
      <c r="B47" s="17" t="s">
        <v>71</v>
      </c>
      <c r="C47">
        <v>15105111227</v>
      </c>
      <c r="D47">
        <v>5</v>
      </c>
      <c r="E47">
        <v>4</v>
      </c>
      <c r="F47">
        <v>12</v>
      </c>
      <c r="G47">
        <f t="shared" si="0"/>
        <v>21</v>
      </c>
      <c r="H47">
        <v>3</v>
      </c>
      <c r="I47">
        <v>0</v>
      </c>
      <c r="J47">
        <v>4</v>
      </c>
      <c r="K47">
        <v>0</v>
      </c>
      <c r="L47">
        <v>3</v>
      </c>
      <c r="M47">
        <v>0</v>
      </c>
      <c r="N47" s="13">
        <f t="shared" si="1"/>
        <v>10</v>
      </c>
      <c r="O47">
        <v>3</v>
      </c>
      <c r="P47">
        <v>0</v>
      </c>
      <c r="Q47">
        <v>4</v>
      </c>
      <c r="R47">
        <v>3</v>
      </c>
      <c r="S47">
        <f t="shared" si="2"/>
        <v>10</v>
      </c>
    </row>
    <row r="48" spans="1:23" ht="15" thickBot="1" x14ac:dyDescent="0.4">
      <c r="A48" s="5">
        <v>44</v>
      </c>
      <c r="B48" s="17" t="s">
        <v>72</v>
      </c>
      <c r="C48">
        <v>15105111228</v>
      </c>
      <c r="D48">
        <v>5</v>
      </c>
      <c r="E48">
        <v>5</v>
      </c>
      <c r="F48">
        <v>18</v>
      </c>
      <c r="G48">
        <f t="shared" si="0"/>
        <v>28</v>
      </c>
      <c r="H48">
        <v>3</v>
      </c>
      <c r="I48">
        <v>2</v>
      </c>
      <c r="J48">
        <v>5</v>
      </c>
      <c r="K48">
        <v>0</v>
      </c>
      <c r="L48">
        <v>0</v>
      </c>
      <c r="M48">
        <v>5</v>
      </c>
      <c r="N48" s="13">
        <f t="shared" si="1"/>
        <v>15</v>
      </c>
      <c r="O48">
        <v>3</v>
      </c>
      <c r="P48">
        <v>2</v>
      </c>
      <c r="Q48">
        <v>5</v>
      </c>
      <c r="R48">
        <v>5</v>
      </c>
      <c r="S48">
        <f t="shared" si="2"/>
        <v>15</v>
      </c>
    </row>
    <row r="49" spans="1:19" ht="15" thickBot="1" x14ac:dyDescent="0.4">
      <c r="A49" s="5">
        <v>45</v>
      </c>
      <c r="B49" s="17" t="s">
        <v>73</v>
      </c>
      <c r="C49">
        <v>15105111229</v>
      </c>
      <c r="D49">
        <v>5</v>
      </c>
      <c r="E49">
        <v>5</v>
      </c>
      <c r="F49">
        <v>13</v>
      </c>
      <c r="G49">
        <f t="shared" si="0"/>
        <v>23</v>
      </c>
      <c r="H49">
        <v>3</v>
      </c>
      <c r="I49">
        <v>0</v>
      </c>
      <c r="J49">
        <v>4</v>
      </c>
      <c r="K49">
        <v>4</v>
      </c>
      <c r="L49">
        <v>0</v>
      </c>
      <c r="M49">
        <v>0</v>
      </c>
      <c r="N49" s="13">
        <f t="shared" si="1"/>
        <v>11</v>
      </c>
      <c r="O49">
        <v>3</v>
      </c>
      <c r="P49">
        <v>0</v>
      </c>
      <c r="Q49">
        <v>4</v>
      </c>
      <c r="R49">
        <v>4</v>
      </c>
      <c r="S49">
        <f t="shared" si="2"/>
        <v>11</v>
      </c>
    </row>
    <row r="50" spans="1:19" ht="15" thickBot="1" x14ac:dyDescent="0.4">
      <c r="A50" s="5">
        <v>46</v>
      </c>
      <c r="B50" s="17" t="s">
        <v>74</v>
      </c>
      <c r="C50">
        <v>15105111230</v>
      </c>
      <c r="D50">
        <v>5</v>
      </c>
      <c r="E50">
        <v>5</v>
      </c>
      <c r="F50">
        <v>13</v>
      </c>
      <c r="G50">
        <f t="shared" si="0"/>
        <v>23</v>
      </c>
      <c r="H50">
        <v>3</v>
      </c>
      <c r="I50">
        <v>2</v>
      </c>
      <c r="J50">
        <v>5</v>
      </c>
      <c r="K50">
        <v>0</v>
      </c>
      <c r="L50">
        <v>0</v>
      </c>
      <c r="M50">
        <v>2</v>
      </c>
      <c r="N50" s="13">
        <f t="shared" si="1"/>
        <v>12</v>
      </c>
      <c r="O50">
        <v>3</v>
      </c>
      <c r="P50">
        <v>2</v>
      </c>
      <c r="Q50">
        <v>5</v>
      </c>
      <c r="R50">
        <v>2</v>
      </c>
      <c r="S50">
        <f t="shared" si="2"/>
        <v>12</v>
      </c>
    </row>
    <row r="51" spans="1:19" ht="15" thickBot="1" x14ac:dyDescent="0.4">
      <c r="A51" s="5">
        <v>47</v>
      </c>
      <c r="B51" s="17" t="s">
        <v>75</v>
      </c>
      <c r="C51">
        <v>15105111231</v>
      </c>
      <c r="D51">
        <v>5</v>
      </c>
      <c r="E51">
        <v>5</v>
      </c>
      <c r="F51">
        <v>10</v>
      </c>
      <c r="G51">
        <f t="shared" si="0"/>
        <v>20</v>
      </c>
      <c r="H51">
        <v>3</v>
      </c>
      <c r="I51">
        <v>0</v>
      </c>
      <c r="J51">
        <v>2</v>
      </c>
      <c r="K51">
        <v>0</v>
      </c>
      <c r="L51">
        <v>3</v>
      </c>
      <c r="M51">
        <v>0</v>
      </c>
      <c r="N51" s="13">
        <f t="shared" si="1"/>
        <v>8</v>
      </c>
      <c r="O51">
        <v>3</v>
      </c>
      <c r="P51">
        <v>0</v>
      </c>
      <c r="Q51">
        <v>2</v>
      </c>
      <c r="R51">
        <v>3</v>
      </c>
      <c r="S51">
        <f t="shared" si="2"/>
        <v>8</v>
      </c>
    </row>
    <row r="52" spans="1:19" ht="15" thickBot="1" x14ac:dyDescent="0.4">
      <c r="A52" s="5">
        <v>48</v>
      </c>
      <c r="B52" s="17" t="s">
        <v>76</v>
      </c>
      <c r="C52">
        <v>15105111232</v>
      </c>
      <c r="D52">
        <v>2</v>
      </c>
      <c r="E52">
        <v>4</v>
      </c>
      <c r="F52">
        <v>11</v>
      </c>
      <c r="G52">
        <f t="shared" si="0"/>
        <v>17</v>
      </c>
      <c r="H52">
        <v>3</v>
      </c>
      <c r="I52">
        <v>2</v>
      </c>
      <c r="J52">
        <v>2</v>
      </c>
      <c r="K52">
        <v>0</v>
      </c>
      <c r="L52">
        <v>3</v>
      </c>
      <c r="M52">
        <v>0</v>
      </c>
      <c r="N52" s="13">
        <f t="shared" si="1"/>
        <v>10</v>
      </c>
      <c r="O52">
        <v>3</v>
      </c>
      <c r="P52">
        <v>2</v>
      </c>
      <c r="Q52">
        <v>2</v>
      </c>
      <c r="R52">
        <v>3</v>
      </c>
      <c r="S52">
        <f t="shared" si="2"/>
        <v>10</v>
      </c>
    </row>
    <row r="53" spans="1:19" ht="15" thickBot="1" x14ac:dyDescent="0.4">
      <c r="A53" s="5">
        <v>49</v>
      </c>
      <c r="B53" s="17" t="s">
        <v>77</v>
      </c>
      <c r="C53">
        <v>15105111233</v>
      </c>
      <c r="D53">
        <v>5</v>
      </c>
      <c r="E53">
        <v>5</v>
      </c>
      <c r="F53">
        <v>5</v>
      </c>
      <c r="G53">
        <f t="shared" si="0"/>
        <v>15</v>
      </c>
      <c r="H53">
        <v>3</v>
      </c>
      <c r="I53">
        <v>0</v>
      </c>
      <c r="J53">
        <v>0</v>
      </c>
      <c r="K53">
        <v>0</v>
      </c>
      <c r="L53">
        <v>0</v>
      </c>
      <c r="M53">
        <v>0</v>
      </c>
      <c r="N53" s="13">
        <f t="shared" si="1"/>
        <v>3</v>
      </c>
      <c r="O53">
        <v>3</v>
      </c>
      <c r="P53">
        <v>0</v>
      </c>
      <c r="Q53">
        <v>0</v>
      </c>
      <c r="R53">
        <v>0</v>
      </c>
      <c r="S53">
        <f t="shared" si="2"/>
        <v>3</v>
      </c>
    </row>
    <row r="54" spans="1:19" ht="15" thickBot="1" x14ac:dyDescent="0.4">
      <c r="A54" s="5">
        <v>50</v>
      </c>
      <c r="B54" s="17" t="s">
        <v>78</v>
      </c>
      <c r="C54">
        <v>15105111234</v>
      </c>
      <c r="D54">
        <v>5</v>
      </c>
      <c r="E54">
        <v>5</v>
      </c>
      <c r="F54">
        <v>12</v>
      </c>
      <c r="G54">
        <f t="shared" si="0"/>
        <v>22</v>
      </c>
      <c r="H54">
        <v>3</v>
      </c>
      <c r="I54">
        <v>2</v>
      </c>
      <c r="J54">
        <v>2</v>
      </c>
      <c r="K54">
        <v>0</v>
      </c>
      <c r="L54">
        <v>0</v>
      </c>
      <c r="M54">
        <v>4</v>
      </c>
      <c r="N54" s="13">
        <f t="shared" si="1"/>
        <v>11</v>
      </c>
      <c r="O54">
        <v>3</v>
      </c>
      <c r="P54">
        <v>2</v>
      </c>
      <c r="Q54">
        <v>2</v>
      </c>
      <c r="R54">
        <v>4</v>
      </c>
      <c r="S54">
        <f t="shared" si="2"/>
        <v>11</v>
      </c>
    </row>
    <row r="55" spans="1:19" ht="15" thickBot="1" x14ac:dyDescent="0.4">
      <c r="A55" s="5">
        <v>51</v>
      </c>
      <c r="B55" s="17" t="s">
        <v>79</v>
      </c>
      <c r="C55">
        <v>15105111235</v>
      </c>
      <c r="D55">
        <v>5</v>
      </c>
      <c r="E55">
        <v>5</v>
      </c>
      <c r="F55">
        <v>15</v>
      </c>
      <c r="G55">
        <f t="shared" si="0"/>
        <v>25</v>
      </c>
      <c r="H55">
        <v>3</v>
      </c>
      <c r="I55">
        <v>2</v>
      </c>
      <c r="J55">
        <v>5</v>
      </c>
      <c r="K55">
        <v>5</v>
      </c>
      <c r="L55">
        <v>0</v>
      </c>
      <c r="M55">
        <v>0</v>
      </c>
      <c r="N55" s="13">
        <f t="shared" si="1"/>
        <v>15</v>
      </c>
      <c r="O55">
        <v>3</v>
      </c>
      <c r="P55">
        <v>2</v>
      </c>
      <c r="Q55">
        <v>5</v>
      </c>
      <c r="R55">
        <v>5</v>
      </c>
      <c r="S55">
        <f t="shared" si="2"/>
        <v>15</v>
      </c>
    </row>
    <row r="56" spans="1:19" x14ac:dyDescent="0.35">
      <c r="C56" t="s">
        <v>0</v>
      </c>
      <c r="N56">
        <f t="shared" ref="N56:S56" si="3">SUM(N5:N55)</f>
        <v>504</v>
      </c>
      <c r="O56">
        <f t="shared" si="3"/>
        <v>153</v>
      </c>
      <c r="P56">
        <f t="shared" si="3"/>
        <v>54</v>
      </c>
      <c r="Q56">
        <f t="shared" si="3"/>
        <v>134.5</v>
      </c>
      <c r="R56">
        <f t="shared" si="3"/>
        <v>162.5</v>
      </c>
      <c r="S56">
        <f t="shared" si="3"/>
        <v>504</v>
      </c>
    </row>
    <row r="57" spans="1:19" x14ac:dyDescent="0.35">
      <c r="C57" t="s">
        <v>6</v>
      </c>
      <c r="O57">
        <f>O56/51</f>
        <v>3</v>
      </c>
      <c r="P57">
        <f>P56/51</f>
        <v>1.0588235294117647</v>
      </c>
      <c r="Q57">
        <f>Q56/51</f>
        <v>2.6372549019607843</v>
      </c>
      <c r="R57">
        <f>R56/51</f>
        <v>3.1862745098039214</v>
      </c>
    </row>
    <row r="58" spans="1:19" x14ac:dyDescent="0.35">
      <c r="C58" t="s">
        <v>7</v>
      </c>
      <c r="O58">
        <f>O57/8*100</f>
        <v>37.5</v>
      </c>
      <c r="P58">
        <f>P57/2*100</f>
        <v>52.941176470588239</v>
      </c>
      <c r="Q58">
        <f>Q57/5*100</f>
        <v>52.745098039215691</v>
      </c>
      <c r="R58">
        <f>R57/5*100</f>
        <v>63.725490196078425</v>
      </c>
    </row>
    <row r="59" spans="1:19" x14ac:dyDescent="0.35">
      <c r="C59" t="s">
        <v>8</v>
      </c>
      <c r="O59">
        <v>1</v>
      </c>
      <c r="P59">
        <v>3</v>
      </c>
      <c r="Q59">
        <v>3</v>
      </c>
      <c r="R59">
        <v>3</v>
      </c>
    </row>
  </sheetData>
  <mergeCells count="4">
    <mergeCell ref="A1:P1"/>
    <mergeCell ref="A3:A4"/>
    <mergeCell ref="B3:B4"/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82DDB-C5D1-4134-94EB-5B111F2BC8A6}">
  <dimension ref="A1:M11"/>
  <sheetViews>
    <sheetView workbookViewId="0">
      <selection activeCell="F5" sqref="F5"/>
    </sheetView>
  </sheetViews>
  <sheetFormatPr defaultRowHeight="14.5" x14ac:dyDescent="0.35"/>
  <cols>
    <col min="2" max="2" width="20.1796875" customWidth="1"/>
    <col min="4" max="4" width="10.7265625" customWidth="1"/>
    <col min="6" max="6" width="21.36328125" customWidth="1"/>
    <col min="9" max="9" width="16.54296875" customWidth="1"/>
    <col min="10" max="10" width="11.36328125" customWidth="1"/>
    <col min="11" max="11" width="16.7265625" customWidth="1"/>
    <col min="13" max="13" width="18.90625" customWidth="1"/>
  </cols>
  <sheetData>
    <row r="1" spans="1:13" x14ac:dyDescent="0.35">
      <c r="A1" s="27" t="s">
        <v>9</v>
      </c>
      <c r="B1" s="27"/>
      <c r="C1" s="27"/>
      <c r="D1" s="27"/>
      <c r="E1" s="27"/>
      <c r="F1" s="27"/>
      <c r="G1" s="2"/>
      <c r="H1" s="2"/>
      <c r="I1" s="2"/>
      <c r="J1" s="2"/>
      <c r="K1" s="2"/>
      <c r="L1" s="2"/>
      <c r="M1" s="2"/>
    </row>
    <row r="2" spans="1:13" x14ac:dyDescent="0.35">
      <c r="A2" s="2" t="s">
        <v>10</v>
      </c>
      <c r="B2" s="2" t="s">
        <v>11</v>
      </c>
      <c r="C2" s="27" t="s">
        <v>12</v>
      </c>
      <c r="D2" s="27"/>
      <c r="E2" s="2"/>
      <c r="F2" s="27" t="s">
        <v>13</v>
      </c>
      <c r="G2" s="27"/>
      <c r="H2" s="2" t="s">
        <v>14</v>
      </c>
      <c r="I2" s="27" t="s">
        <v>15</v>
      </c>
      <c r="J2" s="27"/>
      <c r="K2" s="2" t="s">
        <v>16</v>
      </c>
      <c r="L2" s="2" t="s">
        <v>17</v>
      </c>
      <c r="M2" s="2" t="s">
        <v>18</v>
      </c>
    </row>
    <row r="3" spans="1:13" x14ac:dyDescent="0.35">
      <c r="A3" s="2"/>
      <c r="B3" s="2"/>
      <c r="C3" s="3" t="s">
        <v>19</v>
      </c>
      <c r="D3" s="3" t="s">
        <v>20</v>
      </c>
      <c r="E3" s="2"/>
      <c r="F3" s="2" t="s">
        <v>21</v>
      </c>
      <c r="G3" s="2" t="s">
        <v>20</v>
      </c>
      <c r="H3" s="2"/>
      <c r="I3" s="2" t="s">
        <v>22</v>
      </c>
      <c r="J3" s="2" t="s">
        <v>20</v>
      </c>
      <c r="K3" s="2" t="s">
        <v>28</v>
      </c>
      <c r="L3" s="2"/>
      <c r="M3" s="2"/>
    </row>
    <row r="4" spans="1:13" x14ac:dyDescent="0.35">
      <c r="A4" s="2" t="s">
        <v>23</v>
      </c>
      <c r="B4" s="2"/>
      <c r="C4">
        <v>37.5</v>
      </c>
      <c r="D4">
        <v>1</v>
      </c>
      <c r="F4">
        <v>89.9</v>
      </c>
      <c r="G4" s="2">
        <v>3</v>
      </c>
      <c r="H4" s="2">
        <v>2</v>
      </c>
      <c r="I4" s="2">
        <v>4</v>
      </c>
      <c r="J4" s="2">
        <v>3</v>
      </c>
      <c r="K4" s="2">
        <v>2.8</v>
      </c>
      <c r="L4" s="2">
        <v>3</v>
      </c>
      <c r="M4" s="2" t="s">
        <v>127</v>
      </c>
    </row>
    <row r="5" spans="1:13" x14ac:dyDescent="0.35">
      <c r="A5" s="2" t="s">
        <v>25</v>
      </c>
      <c r="B5" s="2"/>
      <c r="C5" s="2">
        <v>52.941200000000002</v>
      </c>
      <c r="D5" s="2">
        <v>3</v>
      </c>
      <c r="E5" s="2"/>
      <c r="F5" s="2">
        <v>75.5</v>
      </c>
      <c r="G5" s="2">
        <v>3</v>
      </c>
      <c r="H5" s="2">
        <v>3</v>
      </c>
      <c r="I5" s="2">
        <v>5</v>
      </c>
      <c r="J5" s="2">
        <v>3</v>
      </c>
      <c r="K5" s="2">
        <v>3</v>
      </c>
      <c r="L5" s="2">
        <v>3</v>
      </c>
      <c r="M5" s="2" t="s">
        <v>130</v>
      </c>
    </row>
    <row r="6" spans="1:13" x14ac:dyDescent="0.35">
      <c r="A6" s="2" t="s">
        <v>26</v>
      </c>
      <c r="B6" s="2"/>
      <c r="C6" s="2">
        <v>53.745100000000001</v>
      </c>
      <c r="D6" s="2">
        <v>3</v>
      </c>
      <c r="E6" s="2"/>
      <c r="F6" s="2">
        <v>85.2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3</v>
      </c>
      <c r="M6" s="2" t="s">
        <v>24</v>
      </c>
    </row>
    <row r="7" spans="1:13" x14ac:dyDescent="0.35">
      <c r="A7" s="2" t="s">
        <v>27</v>
      </c>
      <c r="B7" s="2"/>
      <c r="C7" s="2">
        <v>63.725499999999997</v>
      </c>
      <c r="D7" s="2">
        <v>3</v>
      </c>
      <c r="E7" s="2"/>
      <c r="F7" s="2">
        <v>86.79</v>
      </c>
      <c r="G7" s="2">
        <v>3</v>
      </c>
      <c r="H7" s="2">
        <v>3</v>
      </c>
      <c r="I7" s="2">
        <v>4</v>
      </c>
      <c r="J7" s="2">
        <v>3</v>
      </c>
      <c r="K7" s="2">
        <v>3</v>
      </c>
      <c r="L7" s="2">
        <v>3</v>
      </c>
      <c r="M7" s="2" t="s">
        <v>24</v>
      </c>
    </row>
    <row r="8" spans="1:13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35">
      <c r="A9" s="2"/>
      <c r="B9" s="2"/>
      <c r="C9" s="2"/>
      <c r="D9" s="2"/>
      <c r="E9" s="4">
        <v>0.5</v>
      </c>
      <c r="F9" s="2">
        <v>3</v>
      </c>
      <c r="G9" s="2"/>
      <c r="H9" s="2"/>
      <c r="I9" s="2"/>
      <c r="J9" s="2"/>
      <c r="K9" s="2"/>
      <c r="L9" s="2"/>
      <c r="M9" s="2"/>
    </row>
    <row r="10" spans="1:13" x14ac:dyDescent="0.35">
      <c r="A10" s="2"/>
      <c r="B10" s="2"/>
      <c r="C10" s="2"/>
      <c r="D10" s="2"/>
      <c r="E10" s="4">
        <v>0.4</v>
      </c>
      <c r="F10" s="2">
        <v>2</v>
      </c>
      <c r="G10" s="2"/>
      <c r="H10" s="2"/>
      <c r="I10" s="2"/>
      <c r="J10" s="2"/>
      <c r="K10" s="2"/>
      <c r="L10" s="2"/>
      <c r="M10" s="2"/>
    </row>
    <row r="11" spans="1:13" x14ac:dyDescent="0.35">
      <c r="A11" s="2"/>
      <c r="B11" s="2"/>
      <c r="C11" s="2"/>
      <c r="D11" s="2"/>
      <c r="E11" s="4">
        <v>0.3</v>
      </c>
      <c r="F11" s="2">
        <v>1</v>
      </c>
      <c r="G11" s="2"/>
      <c r="H11" s="2"/>
      <c r="I11" s="2"/>
      <c r="J11" s="2"/>
      <c r="K11" s="2"/>
      <c r="L11" s="2"/>
      <c r="M11" s="2"/>
    </row>
  </sheetData>
  <mergeCells count="4">
    <mergeCell ref="A1:F1"/>
    <mergeCell ref="C2:D2"/>
    <mergeCell ref="F2:G2"/>
    <mergeCell ref="I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D9093-110A-401A-9790-4CD28E0E6436}">
  <dimension ref="A1:P6"/>
  <sheetViews>
    <sheetView workbookViewId="0">
      <selection activeCell="E16" sqref="E16"/>
    </sheetView>
  </sheetViews>
  <sheetFormatPr defaultRowHeight="14.5" x14ac:dyDescent="0.35"/>
  <cols>
    <col min="2" max="2" width="13.08984375" customWidth="1"/>
  </cols>
  <sheetData>
    <row r="1" spans="1:16" x14ac:dyDescent="0.35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  <c r="O1" t="s">
        <v>107</v>
      </c>
      <c r="P1" t="s">
        <v>108</v>
      </c>
    </row>
    <row r="2" spans="1:16" x14ac:dyDescent="0.35">
      <c r="A2" t="s">
        <v>23</v>
      </c>
      <c r="B2" s="2">
        <v>2.8</v>
      </c>
      <c r="C2" s="20">
        <v>3</v>
      </c>
      <c r="D2" s="20">
        <v>1</v>
      </c>
      <c r="E2" s="20">
        <v>0</v>
      </c>
      <c r="F2" s="20">
        <v>1</v>
      </c>
      <c r="G2" s="20">
        <v>1</v>
      </c>
      <c r="H2" s="20">
        <v>1</v>
      </c>
      <c r="I2" s="20">
        <v>1</v>
      </c>
      <c r="J2" s="20">
        <v>0</v>
      </c>
      <c r="K2" s="20">
        <v>0</v>
      </c>
      <c r="L2" s="20">
        <v>1</v>
      </c>
      <c r="M2" s="20">
        <v>0</v>
      </c>
      <c r="N2" s="20">
        <v>0</v>
      </c>
      <c r="O2" s="20">
        <v>0</v>
      </c>
      <c r="P2" s="20">
        <v>2</v>
      </c>
    </row>
    <row r="3" spans="1:16" x14ac:dyDescent="0.35">
      <c r="A3" t="s">
        <v>25</v>
      </c>
      <c r="B3" s="2">
        <v>3</v>
      </c>
      <c r="C3" s="20">
        <v>2</v>
      </c>
      <c r="D3" s="20">
        <v>2</v>
      </c>
      <c r="E3" s="20">
        <v>2</v>
      </c>
      <c r="F3" s="20">
        <v>2</v>
      </c>
      <c r="G3" s="20">
        <v>2</v>
      </c>
      <c r="H3" s="20">
        <v>1</v>
      </c>
      <c r="I3" s="20">
        <v>0</v>
      </c>
      <c r="J3" s="20">
        <v>3</v>
      </c>
      <c r="K3" s="20">
        <v>0</v>
      </c>
      <c r="L3" s="20">
        <v>0</v>
      </c>
      <c r="M3" s="20">
        <v>1</v>
      </c>
      <c r="N3" s="20">
        <v>1</v>
      </c>
      <c r="O3" s="20">
        <v>1</v>
      </c>
      <c r="P3" s="20">
        <v>1</v>
      </c>
    </row>
    <row r="4" spans="1:16" x14ac:dyDescent="0.35">
      <c r="A4" t="s">
        <v>26</v>
      </c>
      <c r="B4" s="2">
        <v>3</v>
      </c>
      <c r="C4" s="20">
        <v>2</v>
      </c>
      <c r="D4" s="20">
        <v>2</v>
      </c>
      <c r="E4" s="20">
        <v>2</v>
      </c>
      <c r="F4" s="20">
        <v>1</v>
      </c>
      <c r="G4" s="20">
        <v>1</v>
      </c>
      <c r="H4" s="20">
        <v>2</v>
      </c>
      <c r="I4" s="20">
        <v>2</v>
      </c>
      <c r="J4" s="20">
        <v>1</v>
      </c>
      <c r="K4" s="20">
        <v>2</v>
      </c>
      <c r="L4" s="20">
        <v>2</v>
      </c>
      <c r="M4" s="20">
        <v>0</v>
      </c>
      <c r="N4" s="20">
        <v>0</v>
      </c>
      <c r="O4" s="20">
        <v>2</v>
      </c>
      <c r="P4" s="20">
        <v>1</v>
      </c>
    </row>
    <row r="5" spans="1:16" x14ac:dyDescent="0.35">
      <c r="A5" t="s">
        <v>27</v>
      </c>
      <c r="B5" s="2">
        <v>3</v>
      </c>
      <c r="C5" s="20">
        <v>3</v>
      </c>
      <c r="D5" s="20">
        <v>3</v>
      </c>
      <c r="E5" s="20">
        <v>3</v>
      </c>
      <c r="F5" s="20">
        <v>3</v>
      </c>
      <c r="G5" s="20">
        <v>2</v>
      </c>
      <c r="H5" s="20">
        <v>1</v>
      </c>
      <c r="I5" s="20">
        <v>0</v>
      </c>
      <c r="J5" s="20">
        <v>2</v>
      </c>
      <c r="K5" s="20">
        <v>3</v>
      </c>
      <c r="L5" s="20">
        <v>0</v>
      </c>
      <c r="M5" s="20">
        <v>2</v>
      </c>
      <c r="N5" s="20">
        <v>1</v>
      </c>
      <c r="O5" s="20">
        <v>2</v>
      </c>
      <c r="P5" s="20">
        <v>2</v>
      </c>
    </row>
    <row r="6" spans="1:16" x14ac:dyDescent="0.35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68C6-3AF3-41FE-B3A2-71E44DAB6520}">
  <dimension ref="A1:AD5"/>
  <sheetViews>
    <sheetView workbookViewId="0">
      <selection activeCell="B5" sqref="B5"/>
    </sheetView>
  </sheetViews>
  <sheetFormatPr defaultRowHeight="14.5" x14ac:dyDescent="0.35"/>
  <sheetData>
    <row r="1" spans="1:30" x14ac:dyDescent="0.35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  <c r="O1" t="s">
        <v>107</v>
      </c>
      <c r="P1" t="s">
        <v>108</v>
      </c>
      <c r="Q1" s="2" t="s">
        <v>95</v>
      </c>
      <c r="R1" s="2" t="s">
        <v>96</v>
      </c>
      <c r="S1" s="2" t="s">
        <v>97</v>
      </c>
      <c r="T1" s="2" t="s">
        <v>98</v>
      </c>
      <c r="U1" s="2" t="s">
        <v>99</v>
      </c>
      <c r="V1" s="2" t="s">
        <v>100</v>
      </c>
      <c r="W1" s="2" t="s">
        <v>101</v>
      </c>
      <c r="X1" s="2" t="s">
        <v>102</v>
      </c>
      <c r="Y1" s="2" t="s">
        <v>103</v>
      </c>
      <c r="Z1" s="2" t="s">
        <v>104</v>
      </c>
      <c r="AA1" s="2" t="s">
        <v>105</v>
      </c>
      <c r="AB1" s="2" t="s">
        <v>106</v>
      </c>
      <c r="AC1" s="2" t="s">
        <v>107</v>
      </c>
      <c r="AD1" s="2" t="s">
        <v>108</v>
      </c>
    </row>
    <row r="2" spans="1:30" x14ac:dyDescent="0.35">
      <c r="A2" t="s">
        <v>23</v>
      </c>
      <c r="B2" s="20">
        <v>2.8</v>
      </c>
      <c r="C2" s="20">
        <v>3</v>
      </c>
      <c r="D2" s="20">
        <v>1</v>
      </c>
      <c r="E2" s="20">
        <v>0</v>
      </c>
      <c r="F2" s="20">
        <v>1</v>
      </c>
      <c r="G2" s="20">
        <v>1</v>
      </c>
      <c r="H2" s="20">
        <v>1</v>
      </c>
      <c r="I2" s="20">
        <v>1</v>
      </c>
      <c r="J2" s="20">
        <v>0</v>
      </c>
      <c r="K2" s="20">
        <v>0</v>
      </c>
      <c r="L2" s="20">
        <v>1</v>
      </c>
      <c r="M2" s="20">
        <v>0</v>
      </c>
      <c r="N2" s="20">
        <v>0</v>
      </c>
      <c r="O2" s="20">
        <v>0</v>
      </c>
      <c r="P2" s="20">
        <v>2</v>
      </c>
      <c r="Q2">
        <f>C2/3*B2</f>
        <v>2.8</v>
      </c>
      <c r="R2">
        <f>D2/3*B2</f>
        <v>0.93333333333333324</v>
      </c>
      <c r="S2">
        <f>E2/3*B2</f>
        <v>0</v>
      </c>
      <c r="T2">
        <f>F2/3*C2</f>
        <v>1</v>
      </c>
      <c r="U2">
        <f>G2/3*C2</f>
        <v>1</v>
      </c>
      <c r="V2">
        <f>H2/3*B2</f>
        <v>0.93333333333333324</v>
      </c>
      <c r="W2">
        <f>I2/3*B2</f>
        <v>0.93333333333333324</v>
      </c>
      <c r="X2">
        <f>J2/3*B2</f>
        <v>0</v>
      </c>
      <c r="Y2">
        <f>K2/3*B2</f>
        <v>0</v>
      </c>
      <c r="Z2">
        <f>L2/3*B2</f>
        <v>0.93333333333333324</v>
      </c>
      <c r="AA2">
        <f>M2/3*B2</f>
        <v>0</v>
      </c>
      <c r="AB2">
        <f>N2/3*B2</f>
        <v>0</v>
      </c>
      <c r="AC2">
        <f>O2/3*B2</f>
        <v>0</v>
      </c>
      <c r="AD2">
        <f>P2/3*B2</f>
        <v>1.8666666666666665</v>
      </c>
    </row>
    <row r="3" spans="1:30" x14ac:dyDescent="0.35">
      <c r="A3" t="s">
        <v>25</v>
      </c>
      <c r="B3" s="20">
        <v>3</v>
      </c>
      <c r="C3" s="20">
        <v>2</v>
      </c>
      <c r="D3" s="20">
        <v>2</v>
      </c>
      <c r="E3" s="20">
        <v>2</v>
      </c>
      <c r="F3" s="20">
        <v>2</v>
      </c>
      <c r="G3" s="20">
        <v>2</v>
      </c>
      <c r="H3" s="20">
        <v>1</v>
      </c>
      <c r="I3" s="20">
        <v>0</v>
      </c>
      <c r="J3" s="20">
        <v>3</v>
      </c>
      <c r="K3" s="20">
        <v>0</v>
      </c>
      <c r="L3" s="20">
        <v>0</v>
      </c>
      <c r="M3" s="20">
        <v>1</v>
      </c>
      <c r="N3" s="20">
        <v>1</v>
      </c>
      <c r="O3" s="20">
        <v>1</v>
      </c>
      <c r="P3" s="20">
        <v>1</v>
      </c>
      <c r="Q3">
        <f t="shared" ref="Q3:Q5" si="0">C3/3*B3</f>
        <v>2</v>
      </c>
      <c r="R3">
        <f t="shared" ref="R3:R5" si="1">D3/3*B3</f>
        <v>2</v>
      </c>
      <c r="S3">
        <f t="shared" ref="S3:S5" si="2">E3/3*B3</f>
        <v>2</v>
      </c>
      <c r="T3">
        <f t="shared" ref="T3:T5" si="3">F3/3*C3</f>
        <v>1.3333333333333333</v>
      </c>
      <c r="U3">
        <f t="shared" ref="U3:U5" si="4">G3/3*C3</f>
        <v>1.3333333333333333</v>
      </c>
      <c r="V3">
        <f t="shared" ref="V3:V5" si="5">H3/3*B3</f>
        <v>1</v>
      </c>
      <c r="W3">
        <f t="shared" ref="W3:W5" si="6">I3/3*B3</f>
        <v>0</v>
      </c>
      <c r="X3">
        <f t="shared" ref="X3:X5" si="7">J3/3*B3</f>
        <v>3</v>
      </c>
      <c r="Y3">
        <f t="shared" ref="Y3:Y5" si="8">K3/3*B3</f>
        <v>0</v>
      </c>
      <c r="Z3">
        <f t="shared" ref="Z3:Z5" si="9">L3/3*B3</f>
        <v>0</v>
      </c>
      <c r="AA3">
        <f t="shared" ref="AA3:AA5" si="10">M3/3*B3</f>
        <v>1</v>
      </c>
      <c r="AB3">
        <f t="shared" ref="AB3:AB5" si="11">N3/3*B3</f>
        <v>1</v>
      </c>
      <c r="AC3">
        <f t="shared" ref="AC3:AC5" si="12">O3/3*B3</f>
        <v>1</v>
      </c>
      <c r="AD3">
        <f t="shared" ref="AD3:AD5" si="13">P3/3*B3</f>
        <v>1</v>
      </c>
    </row>
    <row r="4" spans="1:30" x14ac:dyDescent="0.35">
      <c r="A4" t="s">
        <v>26</v>
      </c>
      <c r="B4" s="20">
        <v>3</v>
      </c>
      <c r="C4" s="20">
        <v>2</v>
      </c>
      <c r="D4" s="20">
        <v>2</v>
      </c>
      <c r="E4" s="20">
        <v>2</v>
      </c>
      <c r="F4" s="20">
        <v>1</v>
      </c>
      <c r="G4" s="20">
        <v>1</v>
      </c>
      <c r="H4" s="20">
        <v>2</v>
      </c>
      <c r="I4" s="20">
        <v>2</v>
      </c>
      <c r="J4" s="20">
        <v>1</v>
      </c>
      <c r="K4" s="20">
        <v>2</v>
      </c>
      <c r="L4" s="20">
        <v>2</v>
      </c>
      <c r="M4" s="20">
        <v>0</v>
      </c>
      <c r="N4" s="20">
        <v>0</v>
      </c>
      <c r="O4" s="20">
        <v>2</v>
      </c>
      <c r="P4" s="20">
        <v>1</v>
      </c>
      <c r="Q4">
        <f t="shared" si="0"/>
        <v>2</v>
      </c>
      <c r="R4">
        <f t="shared" si="1"/>
        <v>2</v>
      </c>
      <c r="S4">
        <f t="shared" si="2"/>
        <v>2</v>
      </c>
      <c r="T4">
        <f t="shared" si="3"/>
        <v>0.66666666666666663</v>
      </c>
      <c r="U4">
        <f t="shared" si="4"/>
        <v>0.66666666666666663</v>
      </c>
      <c r="V4">
        <f t="shared" si="5"/>
        <v>2</v>
      </c>
      <c r="W4">
        <f t="shared" si="6"/>
        <v>2</v>
      </c>
      <c r="X4">
        <f t="shared" si="7"/>
        <v>1</v>
      </c>
      <c r="Y4">
        <f t="shared" si="8"/>
        <v>2</v>
      </c>
      <c r="Z4">
        <f t="shared" si="9"/>
        <v>2</v>
      </c>
      <c r="AA4">
        <f t="shared" si="10"/>
        <v>0</v>
      </c>
      <c r="AB4">
        <f t="shared" si="11"/>
        <v>0</v>
      </c>
      <c r="AC4">
        <f t="shared" si="12"/>
        <v>2</v>
      </c>
      <c r="AD4">
        <f t="shared" si="13"/>
        <v>1</v>
      </c>
    </row>
    <row r="5" spans="1:30" x14ac:dyDescent="0.35">
      <c r="A5" t="s">
        <v>27</v>
      </c>
      <c r="B5" s="20">
        <v>3</v>
      </c>
      <c r="C5" s="20">
        <v>3</v>
      </c>
      <c r="D5" s="20">
        <v>3</v>
      </c>
      <c r="E5" s="20">
        <v>3</v>
      </c>
      <c r="F5" s="20">
        <v>3</v>
      </c>
      <c r="G5" s="20">
        <v>2</v>
      </c>
      <c r="H5" s="20">
        <v>1</v>
      </c>
      <c r="I5" s="20">
        <v>0</v>
      </c>
      <c r="J5" s="20">
        <v>2</v>
      </c>
      <c r="K5" s="20">
        <v>3</v>
      </c>
      <c r="L5" s="20">
        <v>0</v>
      </c>
      <c r="M5" s="20">
        <v>2</v>
      </c>
      <c r="N5" s="20">
        <v>1</v>
      </c>
      <c r="O5" s="20">
        <v>2</v>
      </c>
      <c r="P5" s="20">
        <v>2</v>
      </c>
      <c r="Q5">
        <f t="shared" si="0"/>
        <v>3</v>
      </c>
      <c r="R5">
        <f t="shared" si="1"/>
        <v>3</v>
      </c>
      <c r="S5">
        <f t="shared" si="2"/>
        <v>3</v>
      </c>
      <c r="T5">
        <f t="shared" si="3"/>
        <v>3</v>
      </c>
      <c r="U5">
        <f t="shared" si="4"/>
        <v>2</v>
      </c>
      <c r="V5">
        <f t="shared" si="5"/>
        <v>1</v>
      </c>
      <c r="W5">
        <f t="shared" si="6"/>
        <v>0</v>
      </c>
      <c r="X5">
        <f t="shared" si="7"/>
        <v>2</v>
      </c>
      <c r="Y5">
        <f t="shared" si="8"/>
        <v>3</v>
      </c>
      <c r="Z5">
        <f t="shared" si="9"/>
        <v>0</v>
      </c>
      <c r="AA5">
        <f t="shared" si="10"/>
        <v>2</v>
      </c>
      <c r="AB5">
        <f t="shared" si="11"/>
        <v>1</v>
      </c>
      <c r="AC5">
        <f t="shared" si="12"/>
        <v>2</v>
      </c>
      <c r="AD5">
        <f t="shared" si="13"/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3C6F-FD80-4E79-912F-EB221F4824C0}">
  <dimension ref="A1:P11"/>
  <sheetViews>
    <sheetView workbookViewId="0">
      <selection activeCell="B5" sqref="B5"/>
    </sheetView>
  </sheetViews>
  <sheetFormatPr defaultRowHeight="14.5" x14ac:dyDescent="0.35"/>
  <cols>
    <col min="1" max="1" width="22.7265625" customWidth="1"/>
    <col min="2" max="2" width="15.54296875" customWidth="1"/>
  </cols>
  <sheetData>
    <row r="1" spans="1:16" x14ac:dyDescent="0.35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  <c r="O1" t="s">
        <v>107</v>
      </c>
      <c r="P1" t="s">
        <v>108</v>
      </c>
    </row>
    <row r="2" spans="1:16" x14ac:dyDescent="0.35">
      <c r="A2" t="s">
        <v>23</v>
      </c>
      <c r="B2" s="20">
        <v>2.8</v>
      </c>
      <c r="C2" s="20">
        <v>3</v>
      </c>
      <c r="D2" s="20">
        <v>1</v>
      </c>
      <c r="E2" s="20">
        <v>0</v>
      </c>
      <c r="F2" s="20">
        <v>1</v>
      </c>
      <c r="G2" s="20">
        <v>1</v>
      </c>
      <c r="H2" s="20">
        <v>1</v>
      </c>
      <c r="I2" s="20">
        <v>1</v>
      </c>
      <c r="J2" s="20">
        <v>0</v>
      </c>
      <c r="K2" s="20">
        <v>0</v>
      </c>
      <c r="L2" s="20">
        <v>1</v>
      </c>
      <c r="M2" s="20">
        <v>0</v>
      </c>
      <c r="N2" s="20">
        <v>0</v>
      </c>
      <c r="O2" s="20">
        <v>0</v>
      </c>
      <c r="P2" s="20">
        <v>2</v>
      </c>
    </row>
    <row r="3" spans="1:16" x14ac:dyDescent="0.35">
      <c r="A3" t="s">
        <v>25</v>
      </c>
      <c r="B3" s="20">
        <v>3</v>
      </c>
      <c r="C3" s="20">
        <v>2</v>
      </c>
      <c r="D3" s="20">
        <v>2</v>
      </c>
      <c r="E3" s="20">
        <v>2</v>
      </c>
      <c r="F3" s="20">
        <v>2</v>
      </c>
      <c r="G3" s="20">
        <v>2</v>
      </c>
      <c r="H3" s="20">
        <v>1</v>
      </c>
      <c r="I3" s="20">
        <v>0</v>
      </c>
      <c r="J3" s="20">
        <v>3</v>
      </c>
      <c r="K3" s="20">
        <v>0</v>
      </c>
      <c r="L3" s="20">
        <v>0</v>
      </c>
      <c r="M3" s="20">
        <v>1</v>
      </c>
      <c r="N3" s="20">
        <v>1</v>
      </c>
      <c r="O3" s="20">
        <v>1</v>
      </c>
      <c r="P3" s="20">
        <v>1</v>
      </c>
    </row>
    <row r="4" spans="1:16" x14ac:dyDescent="0.35">
      <c r="A4" t="s">
        <v>26</v>
      </c>
      <c r="B4" s="20">
        <v>3</v>
      </c>
      <c r="C4" s="20">
        <v>2</v>
      </c>
      <c r="D4" s="20">
        <v>2</v>
      </c>
      <c r="E4" s="20">
        <v>2</v>
      </c>
      <c r="F4" s="20">
        <v>1</v>
      </c>
      <c r="G4" s="20">
        <v>1</v>
      </c>
      <c r="H4" s="20">
        <v>2</v>
      </c>
      <c r="I4" s="20">
        <v>2</v>
      </c>
      <c r="J4" s="20">
        <v>1</v>
      </c>
      <c r="K4" s="20">
        <v>2</v>
      </c>
      <c r="L4" s="20">
        <v>2</v>
      </c>
      <c r="M4" s="20">
        <v>0</v>
      </c>
      <c r="N4" s="20">
        <v>0</v>
      </c>
      <c r="O4" s="20">
        <v>2</v>
      </c>
      <c r="P4" s="20">
        <v>1</v>
      </c>
    </row>
    <row r="5" spans="1:16" x14ac:dyDescent="0.35">
      <c r="A5" t="s">
        <v>27</v>
      </c>
      <c r="B5" s="20">
        <v>3</v>
      </c>
      <c r="C5" s="20">
        <v>3</v>
      </c>
      <c r="D5" s="20">
        <v>3</v>
      </c>
      <c r="E5" s="20">
        <v>3</v>
      </c>
      <c r="F5" s="20">
        <v>3</v>
      </c>
      <c r="G5" s="20">
        <v>2</v>
      </c>
      <c r="H5" s="20">
        <v>1</v>
      </c>
      <c r="I5" s="20">
        <v>0</v>
      </c>
      <c r="J5" s="20">
        <v>2</v>
      </c>
      <c r="K5" s="20">
        <v>3</v>
      </c>
      <c r="L5" s="20">
        <v>0</v>
      </c>
      <c r="M5" s="20">
        <v>2</v>
      </c>
      <c r="N5" s="20">
        <v>1</v>
      </c>
      <c r="O5" s="20">
        <v>2</v>
      </c>
      <c r="P5" s="20">
        <v>2</v>
      </c>
    </row>
    <row r="6" spans="1:16" s="21" customFormat="1" x14ac:dyDescent="0.35">
      <c r="C6" s="21">
        <f t="shared" ref="C6:P6" si="0">AVERAGE(C2:C5)</f>
        <v>2.5</v>
      </c>
      <c r="D6" s="21">
        <f t="shared" si="0"/>
        <v>2</v>
      </c>
      <c r="E6" s="21">
        <f t="shared" si="0"/>
        <v>1.75</v>
      </c>
      <c r="F6" s="21">
        <f t="shared" si="0"/>
        <v>1.75</v>
      </c>
      <c r="G6" s="21">
        <f t="shared" si="0"/>
        <v>1.5</v>
      </c>
      <c r="H6" s="21">
        <f t="shared" si="0"/>
        <v>1.25</v>
      </c>
      <c r="I6" s="21">
        <f t="shared" si="0"/>
        <v>0.75</v>
      </c>
      <c r="J6" s="21">
        <f t="shared" si="0"/>
        <v>1.5</v>
      </c>
      <c r="K6" s="21">
        <f t="shared" si="0"/>
        <v>1.25</v>
      </c>
      <c r="L6" s="21">
        <f t="shared" si="0"/>
        <v>0.75</v>
      </c>
      <c r="M6" s="21">
        <f t="shared" si="0"/>
        <v>0.75</v>
      </c>
      <c r="N6" s="21">
        <f t="shared" si="0"/>
        <v>0.5</v>
      </c>
      <c r="O6" s="21">
        <f t="shared" si="0"/>
        <v>1.25</v>
      </c>
      <c r="P6" s="21">
        <f t="shared" si="0"/>
        <v>1.5</v>
      </c>
    </row>
    <row r="7" spans="1:16" s="22" customFormat="1" x14ac:dyDescent="0.35">
      <c r="A7" s="22" t="s">
        <v>125</v>
      </c>
      <c r="C7" s="22">
        <v>2.1766666666666667</v>
      </c>
      <c r="D7" s="22">
        <v>2.0866666666666664</v>
      </c>
      <c r="E7" s="22">
        <v>1.8525</v>
      </c>
      <c r="F7" s="22">
        <v>2.242</v>
      </c>
      <c r="G7" s="22">
        <v>2.0699999999999998</v>
      </c>
      <c r="H7" s="22">
        <v>2.2283333333333335</v>
      </c>
      <c r="I7" s="22">
        <v>2.149</v>
      </c>
      <c r="J7" s="22">
        <v>2.1819999999999999</v>
      </c>
      <c r="K7" s="22">
        <v>2.3337500000000002</v>
      </c>
      <c r="L7" s="22">
        <v>1.8642857142857143</v>
      </c>
      <c r="M7" s="22">
        <v>2.2266666666666666</v>
      </c>
      <c r="N7" s="22">
        <v>2.3450000000000002</v>
      </c>
      <c r="O7" s="22">
        <v>2.125</v>
      </c>
      <c r="P7" s="22">
        <v>2.35</v>
      </c>
    </row>
    <row r="9" spans="1:16" s="22" customFormat="1" x14ac:dyDescent="0.35">
      <c r="A9" s="22" t="s">
        <v>126</v>
      </c>
      <c r="C9" s="22">
        <f>C6*0.8+C7*0.2</f>
        <v>2.4353333333333333</v>
      </c>
      <c r="D9" s="22">
        <f>D6*0.8+D7*0.2</f>
        <v>2.0173333333333332</v>
      </c>
      <c r="E9" s="22">
        <f t="shared" ref="E9:P9" si="1">E6*0.8+E7*0.2</f>
        <v>1.7705000000000002</v>
      </c>
      <c r="F9" s="22">
        <f t="shared" si="1"/>
        <v>1.8484000000000003</v>
      </c>
      <c r="G9" s="22">
        <f t="shared" si="1"/>
        <v>1.6140000000000001</v>
      </c>
      <c r="H9" s="22">
        <f t="shared" si="1"/>
        <v>1.4456666666666667</v>
      </c>
      <c r="I9" s="22">
        <f t="shared" si="1"/>
        <v>1.0298</v>
      </c>
      <c r="J9" s="22">
        <f t="shared" si="1"/>
        <v>1.6364000000000001</v>
      </c>
      <c r="K9" s="22">
        <f t="shared" si="1"/>
        <v>1.46675</v>
      </c>
      <c r="L9" s="22">
        <f t="shared" si="1"/>
        <v>0.97285714285714298</v>
      </c>
      <c r="M9" s="22">
        <f t="shared" si="1"/>
        <v>1.0453333333333334</v>
      </c>
      <c r="N9" s="22">
        <f t="shared" si="1"/>
        <v>0.86900000000000011</v>
      </c>
      <c r="O9" s="22">
        <f t="shared" si="1"/>
        <v>1.425</v>
      </c>
      <c r="P9" s="22">
        <f t="shared" si="1"/>
        <v>1.6700000000000002</v>
      </c>
    </row>
    <row r="10" spans="1:16" x14ac:dyDescent="0.35">
      <c r="A10" t="s">
        <v>109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</row>
    <row r="11" spans="1:16" x14ac:dyDescent="0.35">
      <c r="A11" t="s">
        <v>110</v>
      </c>
      <c r="C11" t="s">
        <v>24</v>
      </c>
      <c r="D11" t="s">
        <v>24</v>
      </c>
      <c r="E11" t="s">
        <v>24</v>
      </c>
      <c r="F11" t="s">
        <v>24</v>
      </c>
      <c r="G11" t="s">
        <v>24</v>
      </c>
      <c r="H11" t="s">
        <v>24</v>
      </c>
      <c r="I11" t="s">
        <v>127</v>
      </c>
      <c r="J11" t="s">
        <v>24</v>
      </c>
      <c r="K11" t="s">
        <v>24</v>
      </c>
      <c r="L11" t="s">
        <v>127</v>
      </c>
      <c r="M11" t="s">
        <v>127</v>
      </c>
      <c r="N11" t="s">
        <v>127</v>
      </c>
      <c r="O11" t="s">
        <v>24</v>
      </c>
      <c r="P11" t="s">
        <v>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C9DFE-7023-4F6A-9F4D-BE4FF9749F6A}">
  <dimension ref="A1:O14"/>
  <sheetViews>
    <sheetView workbookViewId="0">
      <selection activeCell="D19" sqref="D19"/>
    </sheetView>
  </sheetViews>
  <sheetFormatPr defaultRowHeight="14.5" x14ac:dyDescent="0.35"/>
  <sheetData>
    <row r="1" spans="1:15" x14ac:dyDescent="0.35">
      <c r="A1" s="2" t="s">
        <v>111</v>
      </c>
      <c r="B1" s="2" t="s">
        <v>95</v>
      </c>
      <c r="C1" s="2" t="s">
        <v>96</v>
      </c>
      <c r="D1" s="2" t="s">
        <v>97</v>
      </c>
      <c r="E1" s="2" t="s">
        <v>98</v>
      </c>
      <c r="F1" s="2" t="s">
        <v>99</v>
      </c>
      <c r="G1" s="2" t="s">
        <v>100</v>
      </c>
      <c r="H1" s="2" t="s">
        <v>101</v>
      </c>
      <c r="I1" s="2" t="s">
        <v>102</v>
      </c>
      <c r="J1" s="2" t="s">
        <v>103</v>
      </c>
      <c r="K1" s="2" t="s">
        <v>104</v>
      </c>
      <c r="L1" s="2" t="s">
        <v>105</v>
      </c>
      <c r="M1" s="2" t="s">
        <v>106</v>
      </c>
      <c r="N1" s="2" t="s">
        <v>107</v>
      </c>
      <c r="O1" s="2" t="s">
        <v>108</v>
      </c>
    </row>
    <row r="2" spans="1:15" x14ac:dyDescent="0.35">
      <c r="A2" s="2" t="s">
        <v>112</v>
      </c>
      <c r="B2" s="2">
        <v>2.58</v>
      </c>
      <c r="C2" s="2">
        <v>2.2599999999999998</v>
      </c>
      <c r="D2" s="2">
        <v>2.41</v>
      </c>
      <c r="E2" s="2">
        <v>2.21</v>
      </c>
      <c r="F2" s="2">
        <v>2.2400000000000002</v>
      </c>
      <c r="G2" s="2">
        <v>2.15</v>
      </c>
      <c r="H2" s="2">
        <v>2.33</v>
      </c>
      <c r="I2" s="2">
        <v>2.5299999999999998</v>
      </c>
      <c r="J2" s="2">
        <v>2.42</v>
      </c>
      <c r="K2" s="2">
        <v>0</v>
      </c>
      <c r="L2" s="2">
        <v>2.36</v>
      </c>
      <c r="M2" s="2">
        <v>2.46</v>
      </c>
      <c r="N2" s="2">
        <v>2.25</v>
      </c>
      <c r="O2" s="2">
        <v>2.35</v>
      </c>
    </row>
    <row r="3" spans="1:15" x14ac:dyDescent="0.35">
      <c r="A3" s="2" t="s">
        <v>113</v>
      </c>
      <c r="B3" s="2">
        <v>2</v>
      </c>
      <c r="C3" s="2">
        <v>2</v>
      </c>
      <c r="D3" s="2" t="s">
        <v>114</v>
      </c>
      <c r="E3" s="2" t="s">
        <v>114</v>
      </c>
      <c r="F3" s="2">
        <v>2</v>
      </c>
      <c r="G3" s="2">
        <v>2</v>
      </c>
      <c r="H3" s="2">
        <v>3</v>
      </c>
      <c r="I3" s="2">
        <v>2</v>
      </c>
      <c r="J3" s="2">
        <v>3</v>
      </c>
      <c r="K3" s="2">
        <v>0</v>
      </c>
      <c r="L3" s="2">
        <v>2</v>
      </c>
      <c r="M3" s="2">
        <v>3</v>
      </c>
      <c r="N3" s="2" t="s">
        <v>114</v>
      </c>
      <c r="O3" s="2" t="s">
        <v>114</v>
      </c>
    </row>
    <row r="4" spans="1:15" x14ac:dyDescent="0.35">
      <c r="A4" s="2" t="s">
        <v>115</v>
      </c>
      <c r="B4" s="2">
        <v>2.0099999999999998</v>
      </c>
      <c r="C4" s="2" t="s">
        <v>114</v>
      </c>
      <c r="D4" s="2" t="s">
        <v>114</v>
      </c>
      <c r="E4" s="2" t="s">
        <v>114</v>
      </c>
      <c r="F4" s="2">
        <v>2.25</v>
      </c>
      <c r="G4" s="2">
        <v>2.15</v>
      </c>
      <c r="H4" s="2">
        <v>2.15</v>
      </c>
      <c r="I4" s="2">
        <v>2.13</v>
      </c>
      <c r="J4" s="2" t="s">
        <v>114</v>
      </c>
      <c r="K4" s="2">
        <v>1</v>
      </c>
      <c r="L4" s="2" t="s">
        <v>114</v>
      </c>
      <c r="M4" s="2">
        <v>2.25</v>
      </c>
      <c r="N4" s="2" t="s">
        <v>114</v>
      </c>
      <c r="O4" s="2" t="s">
        <v>114</v>
      </c>
    </row>
    <row r="5" spans="1:15" x14ac:dyDescent="0.35">
      <c r="A5" s="2" t="s">
        <v>116</v>
      </c>
      <c r="B5" s="2">
        <v>2</v>
      </c>
      <c r="C5" s="2" t="s">
        <v>114</v>
      </c>
      <c r="D5" s="2" t="s">
        <v>114</v>
      </c>
      <c r="E5" s="2">
        <v>2</v>
      </c>
      <c r="F5" s="2">
        <v>2</v>
      </c>
      <c r="G5" s="2" t="s">
        <v>114</v>
      </c>
      <c r="H5" s="2">
        <v>1</v>
      </c>
      <c r="I5" s="2">
        <v>1</v>
      </c>
      <c r="J5" s="2" t="s">
        <v>114</v>
      </c>
      <c r="K5" s="2">
        <v>1</v>
      </c>
      <c r="L5" s="2" t="s">
        <v>114</v>
      </c>
      <c r="M5" s="2">
        <v>2</v>
      </c>
      <c r="N5" s="2" t="s">
        <v>114</v>
      </c>
      <c r="O5" s="2" t="s">
        <v>114</v>
      </c>
    </row>
    <row r="6" spans="1:15" x14ac:dyDescent="0.35">
      <c r="A6" s="2" t="s">
        <v>117</v>
      </c>
      <c r="B6" s="2">
        <v>2</v>
      </c>
      <c r="C6" s="2" t="s">
        <v>114</v>
      </c>
      <c r="D6" s="2">
        <v>2</v>
      </c>
      <c r="E6" s="2">
        <v>3</v>
      </c>
      <c r="F6" s="2">
        <v>2</v>
      </c>
      <c r="G6" s="2" t="s">
        <v>114</v>
      </c>
      <c r="H6" s="2">
        <v>3</v>
      </c>
      <c r="I6" s="2" t="s">
        <v>114</v>
      </c>
      <c r="J6" s="2" t="s">
        <v>114</v>
      </c>
      <c r="K6" s="2" t="s">
        <v>114</v>
      </c>
      <c r="L6" s="2" t="s">
        <v>114</v>
      </c>
      <c r="M6" s="2"/>
      <c r="N6" s="2">
        <v>2</v>
      </c>
      <c r="O6" s="2" t="s">
        <v>114</v>
      </c>
    </row>
    <row r="7" spans="1:15" x14ac:dyDescent="0.35">
      <c r="A7" s="2" t="s">
        <v>118</v>
      </c>
      <c r="B7" s="2">
        <v>2</v>
      </c>
      <c r="C7" s="2" t="s">
        <v>114</v>
      </c>
      <c r="D7" s="2">
        <v>2</v>
      </c>
      <c r="E7" s="2">
        <v>2</v>
      </c>
      <c r="F7" s="2" t="s">
        <v>114</v>
      </c>
      <c r="G7" s="2" t="s">
        <v>114</v>
      </c>
      <c r="H7" s="2" t="s">
        <v>114</v>
      </c>
      <c r="I7" s="2">
        <v>1</v>
      </c>
      <c r="J7" s="2" t="s">
        <v>114</v>
      </c>
      <c r="K7" s="2">
        <v>2</v>
      </c>
      <c r="L7" s="2" t="s">
        <v>114</v>
      </c>
      <c r="M7" s="2" t="s">
        <v>114</v>
      </c>
      <c r="N7" s="2" t="s">
        <v>114</v>
      </c>
      <c r="O7" s="2" t="s">
        <v>114</v>
      </c>
    </row>
    <row r="8" spans="1:15" x14ac:dyDescent="0.35">
      <c r="A8" s="2" t="s">
        <v>119</v>
      </c>
      <c r="B8" s="2">
        <v>3</v>
      </c>
      <c r="C8" s="2" t="s">
        <v>114</v>
      </c>
      <c r="D8" s="2" t="s">
        <v>114</v>
      </c>
      <c r="E8" s="2" t="s">
        <v>114</v>
      </c>
      <c r="F8" s="2" t="s">
        <v>114</v>
      </c>
      <c r="G8" s="2" t="s">
        <v>114</v>
      </c>
      <c r="H8" s="2" t="s">
        <v>114</v>
      </c>
      <c r="I8" s="2">
        <v>3</v>
      </c>
      <c r="J8" s="2">
        <v>3</v>
      </c>
      <c r="K8" s="2">
        <v>1</v>
      </c>
      <c r="L8" s="2" t="s">
        <v>114</v>
      </c>
      <c r="M8" s="2">
        <v>2</v>
      </c>
      <c r="N8" s="2" t="s">
        <v>114</v>
      </c>
      <c r="O8" s="2" t="s">
        <v>114</v>
      </c>
    </row>
    <row r="9" spans="1:15" x14ac:dyDescent="0.35">
      <c r="A9" s="2" t="s">
        <v>120</v>
      </c>
      <c r="B9" s="2" t="s">
        <v>114</v>
      </c>
      <c r="C9" s="2" t="s">
        <v>114</v>
      </c>
      <c r="D9" s="2" t="s">
        <v>114</v>
      </c>
      <c r="E9" s="2" t="s">
        <v>114</v>
      </c>
      <c r="F9" s="2" t="s">
        <v>114</v>
      </c>
      <c r="G9" s="2" t="s">
        <v>114</v>
      </c>
      <c r="H9" s="2">
        <v>3</v>
      </c>
      <c r="I9" s="2" t="s">
        <v>114</v>
      </c>
      <c r="J9" s="2">
        <v>3</v>
      </c>
      <c r="K9" s="2" t="s">
        <v>114</v>
      </c>
      <c r="L9" s="2">
        <v>3</v>
      </c>
      <c r="M9" s="2" t="s">
        <v>114</v>
      </c>
      <c r="N9" s="2" t="s">
        <v>114</v>
      </c>
      <c r="O9" s="2"/>
    </row>
    <row r="10" spans="1:15" x14ac:dyDescent="0.35">
      <c r="A10" s="2" t="s">
        <v>121</v>
      </c>
      <c r="B10" s="2">
        <v>2</v>
      </c>
      <c r="C10" s="2">
        <v>2</v>
      </c>
      <c r="D10" s="2" t="s">
        <v>114</v>
      </c>
      <c r="E10" s="2" t="s">
        <v>114</v>
      </c>
      <c r="F10" s="2">
        <v>2</v>
      </c>
      <c r="G10" s="2" t="s">
        <v>114</v>
      </c>
      <c r="H10" s="2">
        <v>2</v>
      </c>
      <c r="I10" s="2">
        <v>3</v>
      </c>
      <c r="J10" s="2">
        <v>2</v>
      </c>
      <c r="K10" s="2">
        <v>3</v>
      </c>
      <c r="L10" s="2">
        <v>2</v>
      </c>
      <c r="M10" s="2">
        <v>2</v>
      </c>
      <c r="N10" s="2" t="s">
        <v>114</v>
      </c>
      <c r="O10" s="2" t="s">
        <v>114</v>
      </c>
    </row>
    <row r="11" spans="1:15" x14ac:dyDescent="0.35">
      <c r="A11" s="2" t="s">
        <v>122</v>
      </c>
      <c r="B11" s="2" t="s">
        <v>114</v>
      </c>
      <c r="C11" s="2" t="s">
        <v>114</v>
      </c>
      <c r="D11" s="2" t="s">
        <v>114</v>
      </c>
      <c r="E11" s="2" t="s">
        <v>114</v>
      </c>
      <c r="F11" s="2">
        <v>2</v>
      </c>
      <c r="G11" s="2">
        <v>3</v>
      </c>
      <c r="H11" s="2">
        <v>2</v>
      </c>
      <c r="I11" s="2">
        <v>3</v>
      </c>
      <c r="J11" s="2">
        <v>2</v>
      </c>
      <c r="K11" s="2">
        <v>3</v>
      </c>
      <c r="L11" s="2">
        <v>2</v>
      </c>
      <c r="M11" s="2">
        <v>3</v>
      </c>
      <c r="N11" s="2" t="s">
        <v>114</v>
      </c>
      <c r="O11" s="2" t="s">
        <v>114</v>
      </c>
    </row>
    <row r="12" spans="1:15" x14ac:dyDescent="0.35">
      <c r="A12" s="2" t="s">
        <v>123</v>
      </c>
      <c r="B12" s="2" t="s">
        <v>114</v>
      </c>
      <c r="C12" s="2" t="s">
        <v>114</v>
      </c>
      <c r="D12" s="2" t="s">
        <v>114</v>
      </c>
      <c r="E12" s="2" t="s">
        <v>114</v>
      </c>
      <c r="F12" s="2" t="s">
        <v>114</v>
      </c>
      <c r="G12" s="2">
        <v>2.0699999999999998</v>
      </c>
      <c r="H12" s="2">
        <v>2.0099999999999998</v>
      </c>
      <c r="I12" s="2">
        <v>2.16</v>
      </c>
      <c r="J12" s="2">
        <v>2.25</v>
      </c>
      <c r="K12" s="2">
        <v>2.0499999999999998</v>
      </c>
      <c r="L12" s="2" t="s">
        <v>114</v>
      </c>
      <c r="M12" s="2">
        <v>2.0499999999999998</v>
      </c>
      <c r="N12" s="2" t="s">
        <v>114</v>
      </c>
      <c r="O12" s="2" t="s">
        <v>114</v>
      </c>
    </row>
    <row r="13" spans="1:15" x14ac:dyDescent="0.35">
      <c r="A13" s="2" t="s">
        <v>124</v>
      </c>
      <c r="B13" s="2">
        <v>2</v>
      </c>
      <c r="C13" s="2" t="s">
        <v>114</v>
      </c>
      <c r="D13" s="2">
        <v>1</v>
      </c>
      <c r="E13" s="2">
        <v>2</v>
      </c>
      <c r="F13" s="2" t="s">
        <v>114</v>
      </c>
      <c r="G13" s="2">
        <v>2</v>
      </c>
      <c r="H13" s="2">
        <v>1</v>
      </c>
      <c r="I13" s="2">
        <v>2</v>
      </c>
      <c r="J13" s="2">
        <v>1</v>
      </c>
      <c r="K13" s="2" t="s">
        <v>114</v>
      </c>
      <c r="L13" s="2">
        <v>2</v>
      </c>
      <c r="M13" s="2" t="s">
        <v>114</v>
      </c>
      <c r="N13" s="2" t="s">
        <v>114</v>
      </c>
      <c r="O13" s="2"/>
    </row>
    <row r="14" spans="1:15" x14ac:dyDescent="0.35">
      <c r="A14" s="2" t="s">
        <v>20</v>
      </c>
      <c r="B14" s="2">
        <f>SUM(B2:B13)/9</f>
        <v>2.1766666666666667</v>
      </c>
      <c r="C14" s="2">
        <f>SUM(C2:C13)/3</f>
        <v>2.0866666666666664</v>
      </c>
      <c r="D14" s="2">
        <f>SUM(D2:D13)/4</f>
        <v>1.8525</v>
      </c>
      <c r="E14" s="2">
        <f>SUM(E2:E13)/5</f>
        <v>2.242</v>
      </c>
      <c r="F14" s="2">
        <f>SUM(F2:F13)/7</f>
        <v>2.0699999999999998</v>
      </c>
      <c r="G14" s="2">
        <f>SUM(G2:G13)/6</f>
        <v>2.2283333333333335</v>
      </c>
      <c r="H14" s="2">
        <f>SUM(H2:H13)/10</f>
        <v>2.149</v>
      </c>
      <c r="I14" s="2">
        <f>SUM(I2:I13)/10</f>
        <v>2.1819999999999999</v>
      </c>
      <c r="J14" s="2">
        <f>SUM(J2:J13)/8</f>
        <v>2.3337500000000002</v>
      </c>
      <c r="K14" s="2">
        <f>SUM(K2:K13)/7</f>
        <v>1.8642857142857143</v>
      </c>
      <c r="L14" s="2">
        <f>SUM(L2:L13)/6</f>
        <v>2.2266666666666666</v>
      </c>
      <c r="M14" s="2">
        <f>SUM(M2:M13)/8</f>
        <v>2.3450000000000002</v>
      </c>
      <c r="N14" s="2">
        <f>SUM(N2:N13)/2</f>
        <v>2.125</v>
      </c>
      <c r="O14" s="2">
        <f>SUM(O2:O13)/1</f>
        <v>2.35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MARKS</vt:lpstr>
      <vt:lpstr>CO Attainment</vt:lpstr>
      <vt:lpstr>CO PO</vt:lpstr>
      <vt:lpstr>PO DA</vt:lpstr>
      <vt:lpstr>CO PO Attainment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2018-05-18T06:10:37Z</dcterms:created>
  <dcterms:modified xsi:type="dcterms:W3CDTF">2018-06-24T12:00:09Z</dcterms:modified>
</cp:coreProperties>
</file>